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cityofcapetowngov-my.sharepoint.com/personal/larendseko_capetown_gov_za/Documents/2026/4. April 2026/1 May changes/Timetables/"/>
    </mc:Choice>
  </mc:AlternateContent>
  <xr:revisionPtr revIDLastSave="14" documentId="8_{5AD0ECEC-9886-4BAE-82EE-1EE916AF77B4}" xr6:coauthVersionLast="47" xr6:coauthVersionMax="47" xr10:uidLastSave="{339FCBAB-B1DD-443A-8B08-2B7E117AA645}"/>
  <bookViews>
    <workbookView xWindow="-28920" yWindow="1140" windowWidth="29040" windowHeight="15720" firstSheet="1" activeTab="1" xr2:uid="{00000000-000D-0000-FFFF-FFFF00000000}"/>
  </bookViews>
  <sheets>
    <sheet name="Input" sheetId="5" state="hidden" r:id="rId1"/>
    <sheet name="264 (Mon - Sun)" sheetId="1" r:id="rId2"/>
  </sheets>
  <definedNames>
    <definedName name="_xlnm._FilterDatabase" localSheetId="0" hidden="1">Input!$B$21:$H$89</definedName>
    <definedName name="_xlnm.Print_Area" localSheetId="1">'264 (Mon - Sun)'!$A$1:$BS$49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5" l="1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C94" i="5"/>
  <c r="B94" i="5"/>
  <c r="C93" i="5"/>
  <c r="B93" i="5"/>
  <c r="C92" i="5"/>
  <c r="B92" i="5"/>
  <c r="C91" i="5"/>
  <c r="B91" i="5"/>
  <c r="C90" i="5"/>
  <c r="B90" i="5"/>
  <c r="H90" i="5"/>
  <c r="H91" i="5"/>
  <c r="H92" i="5"/>
  <c r="H93" i="5"/>
  <c r="H94" i="5"/>
  <c r="H89" i="5"/>
  <c r="B78" i="5" l="1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Y13" i="5"/>
  <c r="H10" i="5" l="1"/>
  <c r="H11" i="5" s="1"/>
  <c r="H12" i="5" s="1"/>
  <c r="H13" i="5" s="1"/>
  <c r="H14" i="5" s="1"/>
  <c r="I10" i="5"/>
  <c r="I11" i="5" s="1"/>
  <c r="I12" i="5" s="1"/>
  <c r="I13" i="5" s="1"/>
  <c r="I14" i="5" s="1"/>
  <c r="H18" i="5" l="1"/>
  <c r="H15" i="5"/>
  <c r="I18" i="5"/>
  <c r="I15" i="5"/>
  <c r="H17" i="5"/>
  <c r="I17" i="5"/>
  <c r="H19" i="5" l="1"/>
  <c r="H16" i="5"/>
  <c r="I16" i="5"/>
  <c r="I19" i="5"/>
  <c r="B3" i="1" l="1"/>
  <c r="B2" i="1"/>
  <c r="H22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O10" i="5" l="1"/>
  <c r="O11" i="5" s="1"/>
  <c r="O12" i="5" s="1"/>
  <c r="O13" i="5" s="1"/>
  <c r="O14" i="5" s="1"/>
  <c r="O15" i="5" s="1"/>
  <c r="O16" i="5" s="1"/>
  <c r="M10" i="5"/>
  <c r="M11" i="5" s="1"/>
  <c r="M12" i="5" s="1"/>
  <c r="M13" i="5" s="1"/>
  <c r="M14" i="5" s="1"/>
  <c r="M15" i="5" s="1"/>
  <c r="M16" i="5" s="1"/>
  <c r="N10" i="5"/>
  <c r="N11" i="5" s="1"/>
  <c r="N12" i="5" s="1"/>
  <c r="N13" i="5" s="1"/>
  <c r="N14" i="5" s="1"/>
  <c r="N15" i="5" s="1"/>
  <c r="N16" i="5" s="1"/>
  <c r="J10" i="5"/>
  <c r="J11" i="5" s="1"/>
  <c r="J12" i="5" s="1"/>
  <c r="J13" i="5" s="1"/>
  <c r="J14" i="5" s="1"/>
  <c r="J15" i="5" s="1"/>
  <c r="J16" i="5" s="1"/>
  <c r="K10" i="5"/>
  <c r="K11" i="5" s="1"/>
  <c r="K12" i="5" s="1"/>
  <c r="K13" i="5" s="1"/>
  <c r="K14" i="5" s="1"/>
  <c r="K15" i="5" s="1"/>
  <c r="K16" i="5" s="1"/>
  <c r="L10" i="5"/>
  <c r="L11" i="5" s="1"/>
  <c r="L12" i="5" s="1"/>
  <c r="L13" i="5" s="1"/>
  <c r="L14" i="5" s="1"/>
  <c r="L15" i="5" s="1"/>
  <c r="L16" i="5" s="1"/>
  <c r="O18" i="5" l="1"/>
  <c r="L18" i="5"/>
  <c r="K18" i="5"/>
  <c r="J18" i="5"/>
  <c r="N18" i="5"/>
  <c r="M18" i="5"/>
  <c r="O19" i="5"/>
  <c r="M19" i="5"/>
  <c r="N19" i="5"/>
  <c r="O17" i="5"/>
  <c r="L19" i="5"/>
  <c r="N17" i="5"/>
  <c r="M17" i="5"/>
  <c r="L17" i="5"/>
  <c r="J17" i="5"/>
  <c r="K19" i="5"/>
  <c r="J19" i="5"/>
  <c r="K17" i="5"/>
  <c r="B23" i="5" l="1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75" i="5"/>
  <c r="C75" i="5"/>
  <c r="B76" i="5"/>
  <c r="C76" i="5"/>
  <c r="B77" i="5"/>
  <c r="C77" i="5"/>
  <c r="B85" i="5"/>
  <c r="C85" i="5"/>
  <c r="B86" i="5"/>
  <c r="C86" i="5"/>
  <c r="B87" i="5"/>
  <c r="C87" i="5"/>
  <c r="B88" i="5"/>
  <c r="C88" i="5"/>
  <c r="B89" i="5"/>
  <c r="C89" i="5"/>
  <c r="C22" i="5"/>
  <c r="B22" i="5"/>
  <c r="V17" i="5" l="1"/>
  <c r="W17" i="5" l="1"/>
  <c r="U7" i="5"/>
  <c r="Y14" i="5" l="1"/>
  <c r="Y15" i="5" s="1"/>
  <c r="S7" i="5" l="1"/>
  <c r="B7" i="5"/>
  <c r="V13" i="5" l="1"/>
  <c r="V14" i="5" l="1"/>
  <c r="V15" i="5" s="1"/>
  <c r="B19" i="5" l="1"/>
  <c r="B18" i="5"/>
  <c r="B17" i="5"/>
  <c r="G10" i="5"/>
  <c r="G11" i="5" s="1"/>
  <c r="G12" i="5" s="1"/>
  <c r="G13" i="5" s="1"/>
  <c r="G14" i="5" s="1"/>
  <c r="G15" i="5" s="1"/>
  <c r="G16" i="5" s="1"/>
  <c r="F10" i="5"/>
  <c r="F11" i="5" s="1"/>
  <c r="F12" i="5" s="1"/>
  <c r="F13" i="5" s="1"/>
  <c r="F14" i="5" s="1"/>
  <c r="F15" i="5" s="1"/>
  <c r="F16" i="5" s="1"/>
  <c r="E10" i="5"/>
  <c r="E11" i="5" s="1"/>
  <c r="E12" i="5" s="1"/>
  <c r="E13" i="5" s="1"/>
  <c r="E14" i="5" s="1"/>
  <c r="E15" i="5" s="1"/>
  <c r="E16" i="5" s="1"/>
  <c r="D10" i="5"/>
  <c r="D11" i="5" s="1"/>
  <c r="D12" i="5" s="1"/>
  <c r="D13" i="5" s="1"/>
  <c r="D14" i="5" s="1"/>
  <c r="D15" i="5" s="1"/>
  <c r="D16" i="5" s="1"/>
  <c r="C10" i="5"/>
  <c r="C11" i="5" s="1"/>
  <c r="C12" i="5" s="1"/>
  <c r="C13" i="5" s="1"/>
  <c r="C14" i="5" s="1"/>
  <c r="R9" i="5"/>
  <c r="R8" i="5"/>
  <c r="B8" i="5"/>
  <c r="E18" i="5" l="1"/>
  <c r="F18" i="5"/>
  <c r="G18" i="5"/>
  <c r="D19" i="5"/>
  <c r="E19" i="5"/>
  <c r="C15" i="5"/>
  <c r="C18" i="5"/>
  <c r="F19" i="5"/>
  <c r="G19" i="5"/>
  <c r="R14" i="5"/>
  <c r="D18" i="5"/>
  <c r="C17" i="5"/>
  <c r="R10" i="5"/>
  <c r="E17" i="5"/>
  <c r="F17" i="5"/>
  <c r="R12" i="5"/>
  <c r="D17" i="5"/>
  <c r="G17" i="5"/>
  <c r="R11" i="5"/>
  <c r="R18" i="5" l="1"/>
  <c r="C16" i="5"/>
  <c r="R16" i="5" s="1"/>
  <c r="C19" i="5"/>
  <c r="R19" i="5" s="1"/>
  <c r="R15" i="5"/>
  <c r="Q9" i="5"/>
  <c r="P9" i="5" s="1"/>
  <c r="Q12" i="5"/>
  <c r="P12" i="5" s="1"/>
  <c r="Q16" i="5"/>
  <c r="P16" i="5" s="1"/>
  <c r="Q13" i="5"/>
  <c r="Q17" i="5"/>
  <c r="Q10" i="5"/>
  <c r="P10" i="5" s="1"/>
  <c r="Q8" i="5"/>
  <c r="P8" i="5" s="1"/>
  <c r="Q15" i="5"/>
  <c r="P15" i="5" s="1"/>
  <c r="R17" i="5"/>
  <c r="R13" i="5"/>
  <c r="Q19" i="5" l="1"/>
  <c r="P19" i="5" s="1"/>
  <c r="Q18" i="5"/>
  <c r="P18" i="5" s="1"/>
  <c r="Q11" i="5"/>
  <c r="P11" i="5" s="1"/>
  <c r="Q14" i="5"/>
  <c r="P14" i="5" s="1"/>
  <c r="X14" i="5" s="1"/>
  <c r="P17" i="5"/>
  <c r="P13" i="5"/>
  <c r="X13" i="5" s="1"/>
  <c r="X15" i="5"/>
  <c r="V18" i="5" l="1"/>
  <c r="V19" i="5" l="1"/>
  <c r="X17" i="5" l="1"/>
  <c r="W18" i="5"/>
  <c r="W19" i="5" l="1"/>
  <c r="X18" i="5"/>
  <c r="X19" i="5" s="1"/>
  <c r="T7" i="5" l="1"/>
</calcChain>
</file>

<file path=xl/sharedStrings.xml><?xml version="1.0" encoding="utf-8"?>
<sst xmlns="http://schemas.openxmlformats.org/spreadsheetml/2006/main" count="326" uniqueCount="58">
  <si>
    <t>Route Name</t>
  </si>
  <si>
    <t>VOC</t>
  </si>
  <si>
    <t>KID</t>
  </si>
  <si>
    <t>Bus Type</t>
  </si>
  <si>
    <t>9m</t>
  </si>
  <si>
    <t>dep.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</si>
  <si>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</si>
  <si>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</si>
  <si>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</si>
  <si>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</si>
  <si>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</si>
  <si>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</si>
  <si>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</si>
  <si>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</si>
  <si>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</si>
  <si>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</si>
  <si>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</si>
  <si>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</si>
  <si>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</si>
  <si>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</si>
  <si>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</si>
  <si>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</si>
  <si>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</si>
  <si>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</si>
  <si>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</si>
  <si>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</si>
  <si>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</si>
  <si>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</si>
  <si>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Peak</t>
  </si>
  <si>
    <t>pm</t>
  </si>
  <si>
    <t>am</t>
  </si>
  <si>
    <t>Direction</t>
  </si>
  <si>
    <t>F</t>
  </si>
  <si>
    <t>BLOCK</t>
  </si>
  <si>
    <t>Count of BLOCK</t>
  </si>
  <si>
    <t>Route</t>
  </si>
  <si>
    <t>Depart</t>
  </si>
  <si>
    <t>R</t>
  </si>
  <si>
    <t>Grand Total</t>
  </si>
  <si>
    <t>TT DATE</t>
  </si>
  <si>
    <t>DAILY LIVE TRIPS</t>
  </si>
  <si>
    <t>Monday to Sunday/Public Holiday</t>
  </si>
  <si>
    <t>Century City - Century City Rail</t>
  </si>
  <si>
    <t>Stables Depot</t>
  </si>
  <si>
    <t>Century City Rail</t>
  </si>
  <si>
    <t>Bridgeway</t>
  </si>
  <si>
    <t>Century City</t>
  </si>
  <si>
    <t>Oasis</t>
  </si>
  <si>
    <t>Central Park</t>
  </si>
  <si>
    <t>Waterstone</t>
  </si>
  <si>
    <t>Studio</t>
  </si>
  <si>
    <t xml:space="preserve">Century City </t>
  </si>
  <si>
    <t>Block Codes</t>
  </si>
  <si>
    <t>Stables Depot - Century City Rail (Pos)</t>
  </si>
  <si>
    <t>Century City Rail to Studio Stop</t>
  </si>
  <si>
    <t>Studio Stop to Century City Rail</t>
  </si>
  <si>
    <t>INPUT</t>
  </si>
  <si>
    <t>Century City Rail - Stables Depot (Pos)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</si>
</sst>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_ ;_ @_ "/>
    <numFmt numFmtId="168" formatCode="_ * #,##0.00_ ;_ * \-#,##0.00_ ;_ * &quot;-&quot;_ ;_ @_ "/>
    <numFmt numFmtId="169" formatCode="_-* #,##0_-;\-* #,##0_-;_-* &quot;-&quot;??_-;_-@_-"/>
    <numFmt numFmtId="170" formatCode="[$-F400]h:mm:ss\ AM/PM"/>
  </numFmts>
  <fonts count="22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1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BEF"/>
        <bgColor indexed="64"/>
      </patternFill>
    </fill>
    <fill>
      <patternFill patternType="solid">
        <fgColor rgb="FFFE8500"/>
        <bgColor indexed="64"/>
      </patternFill>
    </fill>
    <fill>
      <patternFill patternType="solid">
        <fgColor rgb="FFFE8500"/>
        <bgColor rgb="FF92CDDC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6" fillId="0" borderId="1"/>
    <xf numFmtId="0" fontId="6" fillId="0" borderId="1"/>
    <xf numFmtId="0" fontId="3" fillId="0" borderId="1"/>
    <xf numFmtId="0" fontId="4" fillId="2" borderId="1" applyNumberFormat="0" applyBorder="0" applyAlignment="0" applyProtection="0"/>
    <xf numFmtId="0" fontId="5" fillId="3" borderId="1" applyNumberFormat="0" applyBorder="0" applyAlignment="0" applyProtection="0"/>
    <xf numFmtId="0" fontId="7" fillId="5" borderId="0" applyNumberFormat="0" applyBorder="0" applyAlignment="0" applyProtection="0"/>
    <xf numFmtId="0" fontId="2" fillId="0" borderId="1"/>
  </cellStyleXfs>
  <cellXfs count="155">
    <xf numFmtId="0" fontId="0" fillId="0" borderId="0" xfId="0"/>
    <xf numFmtId="0" fontId="8" fillId="0" borderId="0" xfId="0" applyFont="1" applyAlignment="1">
      <alignment horizontal="left" vertical="center"/>
    </xf>
    <xf numFmtId="0" fontId="12" fillId="0" borderId="1" xfId="3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7" applyFont="1" applyAlignment="1">
      <alignment horizontal="left" vertical="center"/>
    </xf>
    <xf numFmtId="0" fontId="12" fillId="0" borderId="1" xfId="7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1" xfId="7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15" fontId="12" fillId="0" borderId="3" xfId="3" applyNumberFormat="1" applyFont="1" applyBorder="1" applyAlignment="1">
      <alignment horizontal="center" vertical="center"/>
    </xf>
    <xf numFmtId="0" fontId="12" fillId="4" borderId="1" xfId="3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15" fontId="12" fillId="4" borderId="1" xfId="3" applyNumberFormat="1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1" xfId="3" applyFont="1" applyAlignment="1">
      <alignment horizontal="left" vertical="center"/>
    </xf>
    <xf numFmtId="0" fontId="12" fillId="4" borderId="1" xfId="3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3" xfId="7" applyFont="1" applyBorder="1" applyAlignment="1">
      <alignment horizontal="left" vertical="center"/>
    </xf>
    <xf numFmtId="0" fontId="12" fillId="4" borderId="8" xfId="7" applyFont="1" applyFill="1" applyBorder="1" applyAlignment="1">
      <alignment horizontal="right" vertical="center" wrapText="1"/>
    </xf>
    <xf numFmtId="0" fontId="12" fillId="4" borderId="12" xfId="7" applyFont="1" applyFill="1" applyBorder="1" applyAlignment="1">
      <alignment horizontal="right" vertical="center" wrapText="1"/>
    </xf>
    <xf numFmtId="0" fontId="12" fillId="4" borderId="12" xfId="7" applyFont="1" applyFill="1" applyBorder="1" applyAlignment="1">
      <alignment horizontal="left" vertical="center" wrapText="1"/>
    </xf>
    <xf numFmtId="0" fontId="12" fillId="0" borderId="8" xfId="7" applyFont="1" applyBorder="1" applyAlignment="1">
      <alignment horizontal="left"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7" xfId="7" applyFont="1" applyBorder="1" applyAlignment="1">
      <alignment horizontal="center" vertical="center" wrapText="1"/>
    </xf>
    <xf numFmtId="165" fontId="12" fillId="0" borderId="3" xfId="6" applyNumberFormat="1" applyFont="1" applyFill="1" applyBorder="1" applyAlignment="1">
      <alignment horizontal="center" vertical="center" wrapText="1"/>
    </xf>
    <xf numFmtId="168" fontId="12" fillId="0" borderId="3" xfId="7" applyNumberFormat="1" applyFont="1" applyBorder="1" applyAlignment="1">
      <alignment horizontal="right" vertical="center"/>
    </xf>
    <xf numFmtId="15" fontId="12" fillId="0" borderId="11" xfId="7" applyNumberFormat="1" applyFont="1" applyBorder="1" applyAlignment="1">
      <alignment horizontal="left" vertical="center"/>
    </xf>
    <xf numFmtId="15" fontId="12" fillId="0" borderId="12" xfId="7" applyNumberFormat="1" applyFont="1" applyBorder="1" applyAlignment="1">
      <alignment horizontal="left" vertical="center"/>
    </xf>
    <xf numFmtId="41" fontId="12" fillId="0" borderId="3" xfId="7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0" fillId="0" borderId="15" xfId="7" applyFont="1" applyBorder="1" applyAlignment="1">
      <alignment vertical="center"/>
    </xf>
    <xf numFmtId="0" fontId="13" fillId="0" borderId="1" xfId="1" applyFont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168" fontId="12" fillId="0" borderId="1" xfId="2" applyNumberFormat="1" applyFont="1" applyAlignment="1">
      <alignment horizontal="left" vertical="center"/>
    </xf>
    <xf numFmtId="168" fontId="12" fillId="0" borderId="15" xfId="2" applyNumberFormat="1" applyFont="1" applyBorder="1" applyAlignment="1">
      <alignment horizontal="left" vertical="center"/>
    </xf>
    <xf numFmtId="168" fontId="12" fillId="0" borderId="1" xfId="2" applyNumberFormat="1" applyFont="1" applyAlignment="1">
      <alignment horizontal="center" vertical="center"/>
    </xf>
    <xf numFmtId="168" fontId="12" fillId="0" borderId="16" xfId="2" applyNumberFormat="1" applyFont="1" applyBorder="1" applyAlignment="1">
      <alignment horizontal="center" vertical="center"/>
    </xf>
    <xf numFmtId="0" fontId="12" fillId="0" borderId="14" xfId="7" applyFont="1" applyBorder="1" applyAlignment="1">
      <alignment horizontal="left" vertical="center"/>
    </xf>
    <xf numFmtId="0" fontId="12" fillId="0" borderId="15" xfId="1" applyFont="1" applyBorder="1" applyAlignment="1">
      <alignment horizontal="left" vertical="center"/>
    </xf>
    <xf numFmtId="43" fontId="12" fillId="4" borderId="1" xfId="1" applyNumberFormat="1" applyFont="1" applyFill="1" applyAlignment="1">
      <alignment horizontal="left" vertical="center"/>
    </xf>
    <xf numFmtId="43" fontId="12" fillId="0" borderId="16" xfId="1" applyNumberFormat="1" applyFont="1" applyBorder="1" applyAlignment="1">
      <alignment horizontal="left" vertical="center"/>
    </xf>
    <xf numFmtId="43" fontId="12" fillId="0" borderId="16" xfId="7" applyNumberFormat="1" applyFont="1" applyBorder="1" applyAlignment="1">
      <alignment horizontal="center" vertical="center"/>
    </xf>
    <xf numFmtId="43" fontId="12" fillId="0" borderId="16" xfId="1" applyNumberFormat="1" applyFont="1" applyBorder="1" applyAlignment="1">
      <alignment horizontal="center" vertical="center"/>
    </xf>
    <xf numFmtId="168" fontId="12" fillId="0" borderId="17" xfId="1" applyNumberFormat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43" fontId="12" fillId="0" borderId="4" xfId="1" applyNumberFormat="1" applyFont="1" applyBorder="1" applyAlignment="1">
      <alignment horizontal="left" vertical="center"/>
    </xf>
    <xf numFmtId="43" fontId="12" fillId="0" borderId="4" xfId="1" applyNumberFormat="1" applyFont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/>
    </xf>
    <xf numFmtId="15" fontId="12" fillId="0" borderId="3" xfId="7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4" borderId="8" xfId="7" applyNumberFormat="1" applyFont="1" applyFill="1" applyBorder="1" applyAlignment="1">
      <alignment horizontal="right" vertical="center"/>
    </xf>
    <xf numFmtId="164" fontId="12" fillId="4" borderId="12" xfId="7" applyNumberFormat="1" applyFont="1" applyFill="1" applyBorder="1" applyAlignment="1">
      <alignment horizontal="right" vertical="center"/>
    </xf>
    <xf numFmtId="164" fontId="12" fillId="4" borderId="12" xfId="7" applyNumberFormat="1" applyFont="1" applyFill="1" applyBorder="1" applyAlignment="1">
      <alignment horizontal="left" vertical="center"/>
    </xf>
    <xf numFmtId="164" fontId="12" fillId="0" borderId="8" xfId="7" applyNumberFormat="1" applyFont="1" applyBorder="1" applyAlignment="1">
      <alignment horizontal="left" vertical="center"/>
    </xf>
    <xf numFmtId="164" fontId="12" fillId="0" borderId="12" xfId="7" applyNumberFormat="1" applyFont="1" applyBorder="1" applyAlignment="1">
      <alignment horizontal="center" vertical="center"/>
    </xf>
    <xf numFmtId="164" fontId="12" fillId="0" borderId="7" xfId="7" applyNumberFormat="1" applyFont="1" applyBorder="1" applyAlignment="1">
      <alignment horizontal="center" vertical="center"/>
    </xf>
    <xf numFmtId="0" fontId="12" fillId="0" borderId="3" xfId="7" applyFont="1" applyBorder="1" applyAlignment="1">
      <alignment horizontal="right" vertical="center"/>
    </xf>
    <xf numFmtId="0" fontId="12" fillId="0" borderId="8" xfId="7" applyFont="1" applyBorder="1" applyAlignment="1">
      <alignment horizontal="right" vertical="center"/>
    </xf>
    <xf numFmtId="0" fontId="12" fillId="0" borderId="12" xfId="7" applyFont="1" applyBorder="1" applyAlignment="1">
      <alignment horizontal="left" vertical="center"/>
    </xf>
    <xf numFmtId="0" fontId="12" fillId="0" borderId="7" xfId="7" applyFont="1" applyBorder="1" applyAlignment="1">
      <alignment horizontal="left" vertical="center"/>
    </xf>
    <xf numFmtId="41" fontId="12" fillId="0" borderId="7" xfId="7" applyNumberFormat="1" applyFont="1" applyBorder="1" applyAlignment="1">
      <alignment horizontal="center" vertical="center"/>
    </xf>
    <xf numFmtId="165" fontId="12" fillId="4" borderId="11" xfId="7" applyNumberFormat="1" applyFont="1" applyFill="1" applyBorder="1" applyAlignment="1">
      <alignment horizontal="left" vertical="center"/>
    </xf>
    <xf numFmtId="165" fontId="12" fillId="4" borderId="13" xfId="7" applyNumberFormat="1" applyFont="1" applyFill="1" applyBorder="1" applyAlignment="1">
      <alignment horizontal="left" vertical="center"/>
    </xf>
    <xf numFmtId="165" fontId="12" fillId="0" borderId="11" xfId="7" applyNumberFormat="1" applyFont="1" applyBorder="1" applyAlignment="1">
      <alignment horizontal="left" vertical="center"/>
    </xf>
    <xf numFmtId="165" fontId="12" fillId="0" borderId="13" xfId="7" applyNumberFormat="1" applyFont="1" applyBorder="1" applyAlignment="1">
      <alignment horizontal="center" vertical="center"/>
    </xf>
    <xf numFmtId="165" fontId="12" fillId="0" borderId="9" xfId="7" applyNumberFormat="1" applyFont="1" applyBorder="1" applyAlignment="1">
      <alignment horizontal="center" vertical="center"/>
    </xf>
    <xf numFmtId="0" fontId="12" fillId="0" borderId="15" xfId="7" applyFont="1" applyBorder="1" applyAlignment="1">
      <alignment horizontal="left" vertical="center"/>
    </xf>
    <xf numFmtId="0" fontId="12" fillId="0" borderId="16" xfId="7" applyFont="1" applyBorder="1" applyAlignment="1">
      <alignment horizontal="left" vertical="center"/>
    </xf>
    <xf numFmtId="41" fontId="12" fillId="0" borderId="16" xfId="7" applyNumberFormat="1" applyFont="1" applyBorder="1" applyAlignment="1">
      <alignment horizontal="center" vertical="center"/>
    </xf>
    <xf numFmtId="165" fontId="12" fillId="0" borderId="15" xfId="7" applyNumberFormat="1" applyFont="1" applyBorder="1" applyAlignment="1">
      <alignment horizontal="left" vertical="center"/>
    </xf>
    <xf numFmtId="165" fontId="12" fillId="0" borderId="1" xfId="7" applyNumberFormat="1" applyFont="1" applyAlignment="1">
      <alignment horizontal="center" vertical="center"/>
    </xf>
    <xf numFmtId="165" fontId="12" fillId="0" borderId="16" xfId="7" applyNumberFormat="1" applyFont="1" applyBorder="1" applyAlignment="1">
      <alignment horizontal="center" vertical="center"/>
    </xf>
    <xf numFmtId="0" fontId="13" fillId="0" borderId="1" xfId="7" applyFont="1" applyAlignment="1">
      <alignment horizontal="left" vertical="center"/>
    </xf>
    <xf numFmtId="41" fontId="13" fillId="0" borderId="14" xfId="7" applyNumberFormat="1" applyFont="1" applyBorder="1" applyAlignment="1">
      <alignment horizontal="center" vertical="center"/>
    </xf>
    <xf numFmtId="169" fontId="12" fillId="4" borderId="1" xfId="7" applyNumberFormat="1" applyFont="1" applyFill="1" applyAlignment="1">
      <alignment horizontal="center" vertical="center"/>
    </xf>
    <xf numFmtId="169" fontId="12" fillId="0" borderId="1" xfId="7" applyNumberFormat="1" applyFont="1" applyAlignment="1">
      <alignment horizontal="left" vertical="center"/>
    </xf>
    <xf numFmtId="169" fontId="12" fillId="0" borderId="16" xfId="7" applyNumberFormat="1" applyFont="1" applyBorder="1" applyAlignment="1">
      <alignment horizontal="left" vertical="center"/>
    </xf>
    <xf numFmtId="169" fontId="12" fillId="4" borderId="16" xfId="7" applyNumberFormat="1" applyFont="1" applyFill="1" applyBorder="1" applyAlignment="1">
      <alignment horizontal="center" vertical="center"/>
    </xf>
    <xf numFmtId="165" fontId="12" fillId="0" borderId="6" xfId="7" applyNumberFormat="1" applyFont="1" applyBorder="1" applyAlignment="1">
      <alignment horizontal="left" vertical="center"/>
    </xf>
    <xf numFmtId="165" fontId="12" fillId="0" borderId="17" xfId="7" applyNumberFormat="1" applyFont="1" applyBorder="1" applyAlignment="1">
      <alignment horizontal="left" vertical="center"/>
    </xf>
    <xf numFmtId="165" fontId="12" fillId="0" borderId="17" xfId="7" applyNumberFormat="1" applyFont="1" applyBorder="1" applyAlignment="1">
      <alignment horizontal="center" vertical="center"/>
    </xf>
    <xf numFmtId="165" fontId="12" fillId="0" borderId="4" xfId="7" applyNumberFormat="1" applyFont="1" applyBorder="1" applyAlignment="1">
      <alignment horizontal="center" vertical="center"/>
    </xf>
    <xf numFmtId="169" fontId="13" fillId="0" borderId="17" xfId="7" applyNumberFormat="1" applyFont="1" applyBorder="1" applyAlignment="1">
      <alignment horizontal="center" vertical="center"/>
    </xf>
    <xf numFmtId="169" fontId="13" fillId="0" borderId="4" xfId="7" applyNumberFormat="1" applyFont="1" applyBorder="1" applyAlignment="1">
      <alignment horizontal="center" vertical="center"/>
    </xf>
    <xf numFmtId="169" fontId="12" fillId="0" borderId="16" xfId="7" applyNumberFormat="1" applyFont="1" applyBorder="1" applyAlignment="1">
      <alignment horizontal="center" vertical="center"/>
    </xf>
    <xf numFmtId="168" fontId="12" fillId="0" borderId="6" xfId="7" applyNumberFormat="1" applyFont="1" applyBorder="1" applyAlignment="1">
      <alignment horizontal="left" vertical="center"/>
    </xf>
    <xf numFmtId="168" fontId="12" fillId="0" borderId="17" xfId="7" applyNumberFormat="1" applyFont="1" applyBorder="1" applyAlignment="1">
      <alignment horizontal="center" vertical="center"/>
    </xf>
    <xf numFmtId="168" fontId="12" fillId="0" borderId="4" xfId="7" applyNumberFormat="1" applyFont="1" applyBorder="1" applyAlignment="1">
      <alignment horizontal="center" vertical="center"/>
    </xf>
    <xf numFmtId="0" fontId="12" fillId="0" borderId="5" xfId="7" applyFont="1" applyBorder="1" applyAlignment="1">
      <alignment horizontal="left" vertical="center"/>
    </xf>
    <xf numFmtId="0" fontId="12" fillId="0" borderId="6" xfId="7" applyFont="1" applyBorder="1" applyAlignment="1">
      <alignment horizontal="left" vertical="center"/>
    </xf>
    <xf numFmtId="0" fontId="8" fillId="0" borderId="0" xfId="0" pivotButton="1" applyFont="1" applyAlignment="1">
      <alignment horizontal="left" vertical="center"/>
    </xf>
    <xf numFmtId="15" fontId="8" fillId="0" borderId="0" xfId="0" applyNumberFormat="1" applyFont="1" applyAlignment="1">
      <alignment horizontal="left" vertical="center"/>
    </xf>
    <xf numFmtId="0" fontId="8" fillId="0" borderId="1" xfId="3" applyFont="1" applyAlignment="1">
      <alignment horizontal="left" vertical="center"/>
    </xf>
    <xf numFmtId="0" fontId="8" fillId="0" borderId="1" xfId="3" applyFont="1" applyAlignment="1">
      <alignment vertical="center"/>
    </xf>
    <xf numFmtId="1" fontId="12" fillId="4" borderId="3" xfId="7" applyNumberFormat="1" applyFont="1" applyFill="1" applyBorder="1" applyAlignment="1">
      <alignment horizontal="center" vertical="center"/>
    </xf>
    <xf numFmtId="165" fontId="12" fillId="4" borderId="9" xfId="7" applyNumberFormat="1" applyFont="1" applyFill="1" applyBorder="1" applyAlignment="1">
      <alignment horizontal="left" vertical="center"/>
    </xf>
    <xf numFmtId="165" fontId="12" fillId="0" borderId="1" xfId="7" applyNumberFormat="1" applyFont="1" applyAlignment="1">
      <alignment horizontal="left" vertical="center"/>
    </xf>
    <xf numFmtId="165" fontId="12" fillId="0" borderId="16" xfId="7" applyNumberFormat="1" applyFont="1" applyBorder="1" applyAlignment="1">
      <alignment horizontal="left" vertical="center"/>
    </xf>
    <xf numFmtId="165" fontId="12" fillId="0" borderId="4" xfId="7" applyNumberFormat="1" applyFont="1" applyBorder="1" applyAlignment="1">
      <alignment horizontal="left" vertical="center"/>
    </xf>
    <xf numFmtId="169" fontId="12" fillId="0" borderId="1" xfId="7" applyNumberFormat="1" applyFont="1" applyAlignment="1">
      <alignment horizontal="center" vertical="center"/>
    </xf>
    <xf numFmtId="43" fontId="12" fillId="0" borderId="1" xfId="1" applyNumberFormat="1" applyFont="1" applyAlignment="1">
      <alignment horizontal="left" vertical="center"/>
    </xf>
    <xf numFmtId="43" fontId="12" fillId="0" borderId="17" xfId="1" applyNumberFormat="1" applyFont="1" applyBorder="1" applyAlignment="1">
      <alignment horizontal="left" vertical="center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2" fillId="7" borderId="1" xfId="3" applyFont="1" applyFill="1" applyAlignment="1">
      <alignment vertical="center"/>
    </xf>
    <xf numFmtId="0" fontId="12" fillId="7" borderId="1" xfId="3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8" borderId="1" xfId="3" applyFont="1" applyFill="1" applyAlignment="1">
      <alignment horizontal="center" vertical="center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8" fillId="0" borderId="0" xfId="0" applyFont="1" applyAlignment="1">
      <alignment horizontal="left" vertical="center"/>
    </xf>
    <xf numFmtId="0" fontId="18" fillId="0" borderId="1" xfId="0" applyFont="1" applyBorder="1"/>
    <xf numFmtId="0" fontId="20" fillId="0" borderId="0" xfId="0" applyFont="1" applyAlignment="1">
      <alignment horizontal="left" vertical="center"/>
    </xf>
    <xf numFmtId="0" fontId="20" fillId="0" borderId="1" xfId="0" applyFont="1" applyBorder="1"/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20" fontId="17" fillId="0" borderId="18" xfId="0" applyNumberFormat="1" applyFont="1" applyBorder="1" applyAlignment="1">
      <alignment horizontal="center" vertical="center"/>
    </xf>
    <xf numFmtId="20" fontId="17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20" fontId="1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0" fontId="17" fillId="6" borderId="2" xfId="0" applyNumberFormat="1" applyFont="1" applyFill="1" applyBorder="1" applyAlignment="1">
      <alignment horizontal="center" vertical="center"/>
    </xf>
    <xf numFmtId="170" fontId="17" fillId="0" borderId="0" xfId="0" applyNumberFormat="1" applyFont="1" applyAlignment="1">
      <alignment vertical="center"/>
    </xf>
    <xf numFmtId="0" fontId="1" fillId="0" borderId="0" xfId="0" applyFont="1"/>
    <xf numFmtId="0" fontId="19" fillId="9" borderId="19" xfId="0" applyFont="1" applyFill="1" applyBorder="1" applyAlignment="1">
      <alignment vertical="center"/>
    </xf>
    <xf numFmtId="0" fontId="18" fillId="10" borderId="20" xfId="0" applyFont="1" applyFill="1" applyBorder="1" applyAlignment="1">
      <alignment horizontal="left" vertical="center"/>
    </xf>
    <xf numFmtId="0" fontId="18" fillId="9" borderId="20" xfId="0" applyFont="1" applyFill="1" applyBorder="1" applyAlignment="1">
      <alignment vertical="center"/>
    </xf>
    <xf numFmtId="0" fontId="19" fillId="10" borderId="21" xfId="3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left" vertical="center"/>
    </xf>
    <xf numFmtId="0" fontId="18" fillId="10" borderId="1" xfId="3" applyFont="1" applyFill="1" applyAlignment="1">
      <alignment horizontal="left" vertical="center"/>
    </xf>
    <xf numFmtId="0" fontId="18" fillId="10" borderId="1" xfId="0" applyFont="1" applyFill="1" applyBorder="1" applyAlignment="1">
      <alignment horizontal="left" vertical="center"/>
    </xf>
    <xf numFmtId="0" fontId="19" fillId="10" borderId="22" xfId="0" applyFont="1" applyFill="1" applyBorder="1" applyAlignment="1">
      <alignment vertical="center"/>
    </xf>
    <xf numFmtId="0" fontId="18" fillId="10" borderId="23" xfId="0" applyFont="1" applyFill="1" applyBorder="1" applyAlignment="1">
      <alignment horizontal="left" vertical="center"/>
    </xf>
    <xf numFmtId="0" fontId="18" fillId="10" borderId="23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left" vertical="center"/>
    </xf>
    <xf numFmtId="0" fontId="18" fillId="9" borderId="24" xfId="0" applyFont="1" applyFill="1" applyBorder="1" applyAlignment="1">
      <alignment vertical="center"/>
    </xf>
    <xf numFmtId="0" fontId="18" fillId="10" borderId="16" xfId="3" applyFont="1" applyFill="1" applyBorder="1" applyAlignment="1">
      <alignment horizontal="left" vertical="center"/>
    </xf>
    <xf numFmtId="0" fontId="18" fillId="10" borderId="25" xfId="0" applyFont="1" applyFill="1" applyBorder="1" applyAlignment="1">
      <alignment vertical="center"/>
    </xf>
  </cellXfs>
  <cellStyles count="8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7" xr:uid="{890AAC36-C04E-4723-90E4-D24F5B7512E0}"/>
  </cellStyles>
  <dxfs count="112">
    <dxf>
      <fill>
        <patternFill>
          <bgColor rgb="FF00B05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font>
        <name val="Aptos Display"/>
        <family val="2"/>
        <scheme val="none"/>
      </font>
    </dxf>
    <dxf>
      <alignment horizontal="center"/>
    </dxf>
    <dxf>
      <alignment vertical="center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070459D1-3142-4539-83EB-D89523D6FD71}"/>
  </tableStyles>
  <colors>
    <mruColors>
      <color rgb="FFFE8500"/>
      <color rgb="FFF2FBEF"/>
      <color rgb="FF92CDDC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129.457614120372" missingItemsLimit="0" createdVersion="8" refreshedVersion="8" minRefreshableVersion="3" recordCount="68" xr:uid="{CC27FDB4-7BBD-41E3-AB79-039661770612}">
  <cacheSource type="worksheet">
    <worksheetSource ref="B21:H89" sheet="Input"/>
  </cacheSource>
  <cacheFields count="7">
    <cacheField name="VOC" numFmtId="0">
      <sharedItems count="1">
        <s v="KID"/>
      </sharedItems>
    </cacheField>
    <cacheField name="Route" numFmtId="0">
      <sharedItems containsSemiMixedTypes="0" containsString="0" containsNumber="1" containsInteger="1" minValue="264" maxValue="264" count="1">
        <n v="264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1">
      <sharedItems containsSemiMixedTypes="0" containsString="0" containsNumber="1" containsInteger="1" minValue="920" maxValue="921" count="2">
        <n v="920"/>
        <n v="921"/>
      </sharedItems>
    </cacheField>
    <cacheField name="Depart" numFmtId="0">
      <sharedItems count="2">
        <s v="Century City Rail"/>
        <s v="Studio"/>
      </sharedItems>
    </cacheField>
    <cacheField name="TT DATE" numFmtId="15">
      <sharedItems containsSemiMixedTypes="0" containsNonDate="0" containsDate="1" containsString="0" minDate="2026-05-01T00:00:00" maxDate="2026-05-02T00:00:00" count="1">
        <d v="2026-05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0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F"/>
    <x v="1"/>
    <x v="0"/>
    <x v="0"/>
    <x v="0"/>
  </r>
  <r>
    <x v="0"/>
    <x v="0"/>
    <s v="F"/>
    <x v="1"/>
    <x v="1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  <r>
    <x v="0"/>
    <x v="0"/>
    <s v="R"/>
    <x v="1"/>
    <x v="0"/>
    <x v="1"/>
    <x v="0"/>
  </r>
  <r>
    <x v="0"/>
    <x v="0"/>
    <s v="R"/>
    <x v="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29145F-9A6E-4FEE-B2BA-2697F47CAC8B}" name="PivotTable1" cacheId="0" applyNumberFormats="0" applyBorderFormats="0" applyFontFormats="0" applyPatternFormats="0" applyAlignmentFormats="0" applyWidthHeightFormats="1" dataCaption="Values" updatedVersion="8" minRefreshableVersion="3" showDrill="0" colGrandTotals="0" itemPrintTitles="1" createdVersion="8" indent="0" compact="0" compactData="0" multipleFieldFilters="0">
  <location ref="J22:P31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9">
    <i>
      <x/>
      <x/>
      <x/>
      <x/>
      <x/>
      <x/>
    </i>
    <i r="5">
      <x v="1"/>
    </i>
    <i r="4">
      <x v="1"/>
      <x/>
    </i>
    <i r="5">
      <x v="1"/>
    </i>
    <i r="3">
      <x v="1"/>
      <x/>
      <x/>
    </i>
    <i r="5">
      <x v="1"/>
    </i>
    <i r="4">
      <x v="1"/>
      <x/>
    </i>
    <i r="5">
      <x v="1"/>
    </i>
    <i t="grand">
      <x/>
    </i>
  </rowItems>
  <colItems count="1">
    <i/>
  </colItems>
  <dataFields count="1">
    <dataField name="Count of BLOCK" fld="4" subtotal="count" baseField="2" baseItem="0"/>
  </dataFields>
  <formats count="111">
    <format dxfId="111">
      <pivotArea outline="0" fieldPosition="0">
        <references count="1">
          <reference field="4" count="0" selected="0"/>
        </references>
      </pivotArea>
    </format>
    <format dxfId="110">
      <pivotArea dataOnly="0" labelOnly="1" outline="0" fieldPosition="0">
        <references count="1">
          <reference field="3" count="0"/>
        </references>
      </pivotArea>
    </format>
    <format dxfId="109">
      <pivotArea dataOnly="0" labelOnly="1" grandCol="1" outline="0" fieldPosition="0"/>
    </format>
    <format dxfId="108">
      <pivotArea outline="0" fieldPosition="0">
        <references count="1">
          <reference field="4" count="0" selected="0"/>
        </references>
      </pivotArea>
    </format>
    <format dxfId="107">
      <pivotArea dataOnly="0" labelOnly="1" outline="0" fieldPosition="0">
        <references count="1">
          <reference field="3" count="0"/>
        </references>
      </pivotArea>
    </format>
    <format dxfId="106">
      <pivotArea dataOnly="0" labelOnly="1" grandCol="1" outline="0" fieldPosition="0"/>
    </format>
    <format dxfId="105">
      <pivotArea dataOnly="0" labelOnly="1" outline="0" fieldPosition="0">
        <references count="1">
          <reference field="4" count="0"/>
        </references>
      </pivotArea>
    </format>
    <format dxfId="104">
      <pivotArea dataOnly="0" labelOnly="1" outline="0" fieldPosition="0">
        <references count="1">
          <reference field="4" count="0"/>
        </references>
      </pivotArea>
    </format>
    <format dxfId="103">
      <pivotArea dataOnly="0" labelOnly="1" outline="0" fieldPosition="0">
        <references count="1">
          <reference field="1" count="0"/>
        </references>
      </pivotArea>
    </format>
    <format dxfId="102">
      <pivotArea dataOnly="0" labelOnly="1" outline="0" fieldPosition="0">
        <references count="1">
          <reference field="1" count="0"/>
        </references>
      </pivotArea>
    </format>
    <format dxfId="101">
      <pivotArea type="all" dataOnly="0" outline="0" fieldPosition="0"/>
    </format>
    <format dxfId="100">
      <pivotArea outline="0" collapsedLevelsAreSubtotals="1" fieldPosition="0"/>
    </format>
    <format dxfId="99">
      <pivotArea field="1" type="button" dataOnly="0" labelOnly="1" outline="0" axis="axisRow" fieldPosition="1"/>
    </format>
    <format dxfId="98">
      <pivotArea field="3" type="button" dataOnly="0" labelOnly="1" outline="0" axis="axisRow" fieldPosition="3"/>
    </format>
    <format dxfId="97">
      <pivotArea field="5" type="button" dataOnly="0" labelOnly="1" outline="0" axis="axisRow" fieldPosition="4"/>
    </format>
    <format dxfId="96">
      <pivotArea field="4" type="button" dataOnly="0" labelOnly="1" outline="0" axis="axisRow" fieldPosition="5"/>
    </format>
    <format dxfId="95">
      <pivotArea dataOnly="0" labelOnly="1" outline="0" fieldPosition="0">
        <references count="1">
          <reference field="1" count="0"/>
        </references>
      </pivotArea>
    </format>
    <format dxfId="94">
      <pivotArea dataOnly="0" labelOnly="1" outline="0" fieldPosition="0">
        <references count="2">
          <reference field="1" count="0" selected="0"/>
          <reference field="3" count="0"/>
        </references>
      </pivotArea>
    </format>
    <format dxfId="93">
      <pivotArea dataOnly="0" labelOnly="1" outline="0" axis="axisValues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field="1" type="button" dataOnly="0" labelOnly="1" outline="0" axis="axisRow" fieldPosition="1"/>
    </format>
    <format dxfId="88">
      <pivotArea field="3" type="button" dataOnly="0" labelOnly="1" outline="0" axis="axisRow" fieldPosition="3"/>
    </format>
    <format dxfId="87">
      <pivotArea field="5" type="button" dataOnly="0" labelOnly="1" outline="0" axis="axisRow" fieldPosition="4"/>
    </format>
    <format dxfId="86">
      <pivotArea field="4" type="button" dataOnly="0" labelOnly="1" outline="0" axis="axisRow" fieldPosition="5"/>
    </format>
    <format dxfId="85">
      <pivotArea dataOnly="0" labelOnly="1" outline="0" fieldPosition="0">
        <references count="1">
          <reference field="0" count="0"/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2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1">
      <pivotArea dataOnly="0" labelOnly="1" outline="0" axis="axisValues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field="1" type="button" dataOnly="0" labelOnly="1" outline="0" axis="axisRow" fieldPosition="1"/>
    </format>
    <format dxfId="76">
      <pivotArea field="3" type="button" dataOnly="0" labelOnly="1" outline="0" axis="axisRow" fieldPosition="3"/>
    </format>
    <format dxfId="75">
      <pivotArea field="5" type="button" dataOnly="0" labelOnly="1" outline="0" axis="axisRow" fieldPosition="4"/>
    </format>
    <format dxfId="74">
      <pivotArea field="4" type="button" dataOnly="0" labelOnly="1" outline="0" axis="axisRow" fieldPosition="5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dataOnly="0" labelOnly="1" grandRow="1" outline="0" fieldPosition="0"/>
    </format>
    <format dxfId="71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70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field="1" type="button" dataOnly="0" labelOnly="1" outline="0" axis="axisRow" fieldPosition="1"/>
    </format>
    <format dxfId="64">
      <pivotArea field="3" type="button" dataOnly="0" labelOnly="1" outline="0" axis="axisRow" fieldPosition="3"/>
    </format>
    <format dxfId="63">
      <pivotArea field="5" type="button" dataOnly="0" labelOnly="1" outline="0" axis="axisRow" fieldPosition="4"/>
    </format>
    <format dxfId="62">
      <pivotArea field="4" type="button" dataOnly="0" labelOnly="1" outline="0" axis="axisRow" fieldPosition="5"/>
    </format>
    <format dxfId="61">
      <pivotArea dataOnly="0" labelOnly="1" outline="0" fieldPosition="0">
        <references count="1">
          <reference field="0" count="0"/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58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field="0" type="button" dataOnly="0" labelOnly="1" outline="0" axis="axisRow" fieldPosition="0"/>
    </format>
    <format dxfId="54">
      <pivotArea field="1" type="button" dataOnly="0" labelOnly="1" outline="0" axis="axisRow" fieldPosition="1"/>
    </format>
    <format dxfId="53">
      <pivotArea field="3" type="button" dataOnly="0" labelOnly="1" outline="0" axis="axisRow" fieldPosition="3"/>
    </format>
    <format dxfId="52">
      <pivotArea field="5" type="button" dataOnly="0" labelOnly="1" outline="0" axis="axisRow" fieldPosition="4"/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9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48">
      <pivotArea outline="0" collapsedLevelsAreSubtotals="1" fieldPosition="0"/>
    </format>
    <format dxfId="47">
      <pivotArea field="4" type="button" dataOnly="0" labelOnly="1" outline="0" axis="axisRow" fieldPosition="5"/>
    </format>
    <format dxfId="46">
      <pivotArea dataOnly="0" labelOnly="1" grandRow="1" outline="0" fieldPosition="0"/>
    </format>
    <format dxfId="45">
      <pivotArea dataOnly="0" labelOnly="1" outline="0" axis="axisValues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0" type="button" dataOnly="0" labelOnly="1" outline="0" axis="axisRow" fieldPosition="0"/>
    </format>
    <format dxfId="41">
      <pivotArea field="1" type="button" dataOnly="0" labelOnly="1" outline="0" axis="axisRow" fieldPosition="1"/>
    </format>
    <format dxfId="40">
      <pivotArea field="3" type="button" dataOnly="0" labelOnly="1" outline="0" axis="axisRow" fieldPosition="3"/>
    </format>
    <format dxfId="39">
      <pivotArea field="5" type="button" dataOnly="0" labelOnly="1" outline="0" axis="axisRow" fieldPosition="4"/>
    </format>
    <format dxfId="38">
      <pivotArea field="4" type="button" dataOnly="0" labelOnly="1" outline="0" axis="axisRow" fieldPosition="5"/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34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33">
      <pivotArea dataOnly="0" labelOnly="1" outline="0" axis="axisValues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3" type="button" dataOnly="0" labelOnly="1" outline="0" axis="axisRow" fieldPosition="3"/>
    </format>
    <format dxfId="27">
      <pivotArea field="5" type="button" dataOnly="0" labelOnly="1" outline="0" axis="axisRow" fieldPosition="4"/>
    </format>
    <format dxfId="26">
      <pivotArea field="4" type="button" dataOnly="0" labelOnly="1" outline="0" axis="axisRow" fieldPosition="5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dataOnly="0" labelOnly="1" grandRow="1" outline="0" fieldPosition="0"/>
    </format>
    <format dxfId="23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2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21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field="1" type="button" dataOnly="0" labelOnly="1" outline="0" axis="axisRow" fieldPosition="1"/>
    </format>
    <format dxfId="16">
      <pivotArea field="6" type="button" dataOnly="0" labelOnly="1" outline="0" axis="axisRow" fieldPosition="2"/>
    </format>
    <format dxfId="15">
      <pivotArea field="3" type="button" dataOnly="0" labelOnly="1" outline="0" axis="axisRow" fieldPosition="3"/>
    </format>
    <format dxfId="14">
      <pivotArea field="5" type="button" dataOnly="0" labelOnly="1" outline="0" axis="axisRow" fieldPosition="4"/>
    </format>
    <format dxfId="13">
      <pivotArea field="4" type="button" dataOnly="0" labelOnly="1" outline="0" axis="axisRow" fieldPosition="5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9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8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94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E10" sqref="E10"/>
    </sheetView>
  </sheetViews>
  <sheetFormatPr defaultColWidth="8" defaultRowHeight="18" customHeight="1" x14ac:dyDescent="0.25"/>
  <cols>
    <col min="1" max="1" width="3.5" style="99" customWidth="1"/>
    <col min="2" max="2" width="19.09765625" style="100" bestFit="1" customWidth="1"/>
    <col min="3" max="4" width="19.3984375" style="100" bestFit="1" customWidth="1"/>
    <col min="5" max="9" width="15" style="100" customWidth="1"/>
    <col min="10" max="13" width="15" style="99" customWidth="1"/>
    <col min="14" max="14" width="16" style="99" bestFit="1" customWidth="1"/>
    <col min="15" max="15" width="11.3984375" style="99" customWidth="1"/>
    <col min="16" max="18" width="13" style="100" customWidth="1"/>
    <col min="19" max="19" width="10.69921875" style="100" bestFit="1" customWidth="1"/>
    <col min="20" max="20" width="9.3984375" style="100" bestFit="1" customWidth="1"/>
    <col min="21" max="21" width="14.09765625" style="100" bestFit="1" customWidth="1"/>
    <col min="22" max="24" width="11.5" style="100" customWidth="1"/>
    <col min="25" max="25" width="11.09765625" style="100" bestFit="1" customWidth="1"/>
    <col min="26" max="26" width="11.8984375" style="100" bestFit="1" customWidth="1"/>
    <col min="27" max="27" width="9.19921875" style="100" bestFit="1" customWidth="1"/>
    <col min="28" max="28" width="8.19921875" style="100" bestFit="1" customWidth="1"/>
    <col min="29" max="29" width="9.19921875" style="100" bestFit="1" customWidth="1"/>
    <col min="30" max="30" width="11" style="100" bestFit="1" customWidth="1"/>
    <col min="31" max="16384" width="8" style="100"/>
  </cols>
  <sheetData>
    <row r="1" spans="2:25" s="2" customFormat="1" ht="18" customHeight="1" x14ac:dyDescent="0.25">
      <c r="B1" s="2" t="s">
        <v>7</v>
      </c>
      <c r="C1" s="11">
        <v>264</v>
      </c>
      <c r="D1" s="12"/>
      <c r="E1" s="3"/>
      <c r="F1" s="3"/>
      <c r="G1" s="3"/>
      <c r="H1" s="3"/>
      <c r="I1" s="116" t="s">
        <v>56</v>
      </c>
      <c r="J1" s="13"/>
      <c r="K1" s="13"/>
      <c r="L1" s="13"/>
      <c r="M1" s="13"/>
      <c r="N1" s="13"/>
      <c r="O1" s="13"/>
      <c r="P1" s="13"/>
      <c r="Q1" s="3"/>
      <c r="R1" s="3"/>
      <c r="S1" s="3"/>
      <c r="T1" s="3"/>
      <c r="U1" s="3"/>
      <c r="V1" s="3"/>
      <c r="W1" s="3"/>
      <c r="X1" s="3"/>
      <c r="Y1" s="3"/>
    </row>
    <row r="2" spans="2:25" s="2" customFormat="1" ht="18" customHeight="1" x14ac:dyDescent="0.25">
      <c r="B2" s="2" t="s">
        <v>0</v>
      </c>
      <c r="C2" s="11" t="s">
        <v>42</v>
      </c>
      <c r="D2" s="12"/>
      <c r="E2" s="3"/>
      <c r="F2" s="3"/>
      <c r="G2" s="109" t="s">
        <v>52</v>
      </c>
      <c r="H2" s="110">
        <v>1</v>
      </c>
      <c r="I2" s="113">
        <v>920</v>
      </c>
      <c r="J2" s="13"/>
      <c r="K2" s="13"/>
      <c r="L2" s="13"/>
      <c r="M2" s="13"/>
      <c r="N2" s="13"/>
      <c r="O2" s="13"/>
      <c r="P2" s="13"/>
      <c r="Q2" s="3"/>
      <c r="R2" s="3"/>
      <c r="S2" s="3"/>
      <c r="T2" s="3"/>
      <c r="U2" s="3"/>
      <c r="V2" s="3"/>
      <c r="W2" s="3"/>
      <c r="X2" s="3"/>
      <c r="Y2" s="3"/>
    </row>
    <row r="3" spans="2:25" s="2" customFormat="1" ht="18" customHeight="1" x14ac:dyDescent="0.25">
      <c r="B3" s="2" t="s">
        <v>8</v>
      </c>
      <c r="C3" s="14">
        <v>46143</v>
      </c>
      <c r="D3" s="12"/>
      <c r="E3" s="3"/>
      <c r="F3" s="15"/>
      <c r="G3" s="111"/>
      <c r="H3" s="112">
        <v>2</v>
      </c>
      <c r="I3" s="114">
        <v>921</v>
      </c>
      <c r="J3" s="13"/>
      <c r="K3" s="16"/>
      <c r="L3" s="16"/>
      <c r="M3" s="16"/>
      <c r="N3" s="16"/>
      <c r="O3" s="16"/>
      <c r="P3" s="4"/>
      <c r="Q3" s="5"/>
      <c r="R3" s="5"/>
    </row>
    <row r="4" spans="2:25" s="2" customFormat="1" ht="18" customHeight="1" x14ac:dyDescent="0.25">
      <c r="B4" s="2" t="s">
        <v>1</v>
      </c>
      <c r="C4" s="11" t="s">
        <v>2</v>
      </c>
      <c r="D4" s="17"/>
      <c r="F4" s="18"/>
      <c r="G4" s="115"/>
      <c r="H4" s="115"/>
      <c r="I4" s="115"/>
      <c r="J4" s="13"/>
      <c r="K4" s="115"/>
      <c r="L4" s="16"/>
      <c r="M4" s="16"/>
      <c r="N4" s="16"/>
      <c r="O4" s="16"/>
      <c r="P4" s="4"/>
      <c r="Q4" s="5"/>
      <c r="R4" s="5"/>
    </row>
    <row r="5" spans="2:25" s="2" customFormat="1" ht="18" customHeight="1" x14ac:dyDescent="0.25">
      <c r="B5" s="2" t="s">
        <v>3</v>
      </c>
      <c r="C5" s="11" t="s">
        <v>4</v>
      </c>
      <c r="D5" s="17"/>
      <c r="F5" s="19"/>
      <c r="I5" s="16"/>
      <c r="J5" s="16"/>
      <c r="K5" s="16"/>
      <c r="L5" s="16"/>
      <c r="M5" s="16"/>
      <c r="N5" s="16"/>
      <c r="O5" s="16"/>
      <c r="P5" s="4"/>
      <c r="Q5" s="5"/>
      <c r="R5" s="5"/>
    </row>
    <row r="6" spans="2:25" s="2" customFormat="1" ht="18" customHeight="1" x14ac:dyDescent="0.25">
      <c r="I6" s="16"/>
      <c r="J6" s="16"/>
      <c r="K6" s="16"/>
      <c r="L6" s="16"/>
      <c r="M6" s="16"/>
      <c r="N6" s="16"/>
      <c r="O6" s="16"/>
      <c r="P6" s="4"/>
      <c r="Q6" s="5"/>
      <c r="R6" s="5"/>
    </row>
    <row r="7" spans="2:25" s="5" customFormat="1" ht="51" customHeight="1" x14ac:dyDescent="0.25">
      <c r="B7" s="20">
        <f>$C$1</f>
        <v>264</v>
      </c>
      <c r="C7" s="21" t="s">
        <v>53</v>
      </c>
      <c r="D7" s="22" t="s">
        <v>54</v>
      </c>
      <c r="E7" s="22" t="s">
        <v>55</v>
      </c>
      <c r="F7" s="22" t="s">
        <v>57</v>
      </c>
      <c r="G7" s="22"/>
      <c r="H7" s="22"/>
      <c r="I7" s="23"/>
      <c r="J7" s="23"/>
      <c r="K7" s="23"/>
      <c r="L7" s="23"/>
      <c r="M7" s="23"/>
      <c r="N7" s="23"/>
      <c r="O7" s="23"/>
      <c r="P7" s="24" t="s">
        <v>9</v>
      </c>
      <c r="Q7" s="25" t="s">
        <v>10</v>
      </c>
      <c r="R7" s="26" t="s">
        <v>11</v>
      </c>
      <c r="S7" s="27" t="str">
        <f>$C$5</f>
        <v>9m</v>
      </c>
      <c r="T7" s="28" t="e">
        <f>SUM(R17:R19)-SUM(X17:X19)</f>
        <v>#REF!</v>
      </c>
      <c r="U7" s="29">
        <f>C3</f>
        <v>46143</v>
      </c>
      <c r="V7" s="30"/>
      <c r="W7" s="30"/>
      <c r="X7" s="30"/>
      <c r="Y7" s="31"/>
    </row>
    <row r="8" spans="2:25" s="5" customFormat="1" ht="18" customHeight="1" x14ac:dyDescent="0.25">
      <c r="B8" s="20" t="str">
        <f>B7 &amp;" Kms"</f>
        <v>264 Kms</v>
      </c>
      <c r="C8" s="57">
        <v>13.4</v>
      </c>
      <c r="D8" s="58">
        <v>4.05</v>
      </c>
      <c r="E8" s="58">
        <v>3.92</v>
      </c>
      <c r="F8" s="58">
        <v>12.7</v>
      </c>
      <c r="G8" s="58"/>
      <c r="H8" s="58"/>
      <c r="I8" s="59"/>
      <c r="J8" s="59"/>
      <c r="K8" s="59"/>
      <c r="L8" s="59"/>
      <c r="M8" s="59"/>
      <c r="N8" s="59"/>
      <c r="O8" s="59"/>
      <c r="P8" s="60">
        <f ca="1">R8-Q8</f>
        <v>7.9699999999999918</v>
      </c>
      <c r="Q8" s="61">
        <f t="shared" ref="Q8:Q19" ca="1" si="0">SUMIF($C$7:$O$19,"*Pos*",$C8:$O8)</f>
        <v>26.1</v>
      </c>
      <c r="R8" s="62">
        <f t="shared" ref="R8:R19" si="1">SUM(C8:O8)</f>
        <v>34.069999999999993</v>
      </c>
      <c r="S8" s="63"/>
      <c r="T8" s="64"/>
      <c r="U8" s="64"/>
      <c r="V8" s="65"/>
      <c r="W8" s="65"/>
      <c r="X8" s="66"/>
      <c r="Y8" s="67"/>
    </row>
    <row r="9" spans="2:25" s="5" customFormat="1" ht="18" customHeight="1" x14ac:dyDescent="0.25">
      <c r="B9" s="32" t="s">
        <v>12</v>
      </c>
      <c r="C9" s="68">
        <v>3</v>
      </c>
      <c r="D9" s="69">
        <v>64</v>
      </c>
      <c r="E9" s="69">
        <v>64</v>
      </c>
      <c r="F9" s="69">
        <v>3</v>
      </c>
      <c r="G9" s="69"/>
      <c r="H9" s="69"/>
      <c r="I9" s="69"/>
      <c r="J9" s="69"/>
      <c r="K9" s="69"/>
      <c r="L9" s="69"/>
      <c r="M9" s="69"/>
      <c r="N9" s="69"/>
      <c r="O9" s="102"/>
      <c r="P9" s="70">
        <f t="shared" ref="P9:P19" ca="1" si="2">R9-Q9</f>
        <v>128</v>
      </c>
      <c r="Q9" s="71">
        <f t="shared" ca="1" si="0"/>
        <v>6</v>
      </c>
      <c r="R9" s="72">
        <f t="shared" si="1"/>
        <v>134</v>
      </c>
      <c r="S9" s="44"/>
      <c r="T9" s="73"/>
      <c r="U9" s="73"/>
      <c r="V9" s="4"/>
      <c r="W9" s="4"/>
      <c r="X9" s="74"/>
      <c r="Y9" s="75"/>
    </row>
    <row r="10" spans="2:25" s="5" customFormat="1" ht="18" customHeight="1" x14ac:dyDescent="0.25">
      <c r="B10" s="33" t="s">
        <v>13</v>
      </c>
      <c r="C10" s="76">
        <f>C9</f>
        <v>3</v>
      </c>
      <c r="D10" s="103">
        <f t="shared" ref="D10:G12" si="3">D9</f>
        <v>64</v>
      </c>
      <c r="E10" s="103">
        <f t="shared" si="3"/>
        <v>64</v>
      </c>
      <c r="F10" s="103">
        <f t="shared" si="3"/>
        <v>3</v>
      </c>
      <c r="G10" s="103">
        <f t="shared" si="3"/>
        <v>0</v>
      </c>
      <c r="H10" s="103">
        <f t="shared" ref="H10:I10" si="4">H9</f>
        <v>0</v>
      </c>
      <c r="I10" s="103">
        <f t="shared" si="4"/>
        <v>0</v>
      </c>
      <c r="J10" s="103">
        <f t="shared" ref="J10:L10" si="5">J9</f>
        <v>0</v>
      </c>
      <c r="K10" s="103">
        <f t="shared" si="5"/>
        <v>0</v>
      </c>
      <c r="L10" s="103">
        <f t="shared" si="5"/>
        <v>0</v>
      </c>
      <c r="M10" s="103">
        <f t="shared" ref="M10:N10" si="6">M9</f>
        <v>0</v>
      </c>
      <c r="N10" s="103">
        <f t="shared" si="6"/>
        <v>0</v>
      </c>
      <c r="O10" s="104">
        <f t="shared" ref="O10" si="7">O9</f>
        <v>0</v>
      </c>
      <c r="P10" s="76">
        <f t="shared" ca="1" si="2"/>
        <v>128</v>
      </c>
      <c r="Q10" s="77">
        <f t="shared" ca="1" si="0"/>
        <v>6</v>
      </c>
      <c r="R10" s="78">
        <f t="shared" si="1"/>
        <v>134</v>
      </c>
      <c r="S10" s="44"/>
      <c r="T10" s="73"/>
      <c r="U10" s="73"/>
      <c r="V10" s="4"/>
      <c r="W10" s="4"/>
      <c r="X10" s="74"/>
      <c r="Y10" s="75"/>
    </row>
    <row r="11" spans="2:25" s="5" customFormat="1" ht="18" customHeight="1" x14ac:dyDescent="0.25">
      <c r="B11" s="33" t="s">
        <v>14</v>
      </c>
      <c r="C11" s="76">
        <f>C10</f>
        <v>3</v>
      </c>
      <c r="D11" s="103">
        <f t="shared" si="3"/>
        <v>64</v>
      </c>
      <c r="E11" s="103">
        <f t="shared" si="3"/>
        <v>64</v>
      </c>
      <c r="F11" s="103">
        <f t="shared" si="3"/>
        <v>3</v>
      </c>
      <c r="G11" s="103">
        <f t="shared" si="3"/>
        <v>0</v>
      </c>
      <c r="H11" s="103">
        <f t="shared" ref="H11:I11" si="8">H10</f>
        <v>0</v>
      </c>
      <c r="I11" s="103">
        <f t="shared" si="8"/>
        <v>0</v>
      </c>
      <c r="J11" s="103">
        <f t="shared" ref="J11:L11" si="9">J10</f>
        <v>0</v>
      </c>
      <c r="K11" s="103">
        <f t="shared" si="9"/>
        <v>0</v>
      </c>
      <c r="L11" s="103">
        <f t="shared" si="9"/>
        <v>0</v>
      </c>
      <c r="M11" s="103">
        <f t="shared" ref="M11:N11" si="10">M10</f>
        <v>0</v>
      </c>
      <c r="N11" s="103">
        <f t="shared" si="10"/>
        <v>0</v>
      </c>
      <c r="O11" s="104">
        <f t="shared" ref="O11" si="11">O10</f>
        <v>0</v>
      </c>
      <c r="P11" s="76">
        <f t="shared" ca="1" si="2"/>
        <v>128</v>
      </c>
      <c r="Q11" s="77">
        <f t="shared" ca="1" si="0"/>
        <v>6</v>
      </c>
      <c r="R11" s="78">
        <f t="shared" si="1"/>
        <v>134</v>
      </c>
      <c r="S11" s="44"/>
      <c r="T11" s="73"/>
      <c r="U11" s="73"/>
      <c r="V11" s="4"/>
      <c r="W11" s="4"/>
      <c r="X11" s="74"/>
      <c r="Y11" s="75"/>
    </row>
    <row r="12" spans="2:25" s="5" customFormat="1" ht="18" customHeight="1" x14ac:dyDescent="0.25">
      <c r="B12" s="33" t="s">
        <v>15</v>
      </c>
      <c r="C12" s="76">
        <f>C11</f>
        <v>3</v>
      </c>
      <c r="D12" s="103">
        <f t="shared" si="3"/>
        <v>64</v>
      </c>
      <c r="E12" s="103">
        <f t="shared" si="3"/>
        <v>64</v>
      </c>
      <c r="F12" s="103">
        <f t="shared" si="3"/>
        <v>3</v>
      </c>
      <c r="G12" s="103">
        <f t="shared" si="3"/>
        <v>0</v>
      </c>
      <c r="H12" s="103">
        <f t="shared" ref="H12:I12" si="12">H11</f>
        <v>0</v>
      </c>
      <c r="I12" s="103">
        <f t="shared" si="12"/>
        <v>0</v>
      </c>
      <c r="J12" s="103">
        <f t="shared" ref="J12:L12" si="13">J11</f>
        <v>0</v>
      </c>
      <c r="K12" s="103">
        <f t="shared" si="13"/>
        <v>0</v>
      </c>
      <c r="L12" s="103">
        <f t="shared" si="13"/>
        <v>0</v>
      </c>
      <c r="M12" s="103">
        <f t="shared" ref="M12:N12" si="14">M11</f>
        <v>0</v>
      </c>
      <c r="N12" s="103">
        <f t="shared" si="14"/>
        <v>0</v>
      </c>
      <c r="O12" s="104">
        <f t="shared" ref="O12:O16" si="15">O11</f>
        <v>0</v>
      </c>
      <c r="P12" s="76">
        <f t="shared" ca="1" si="2"/>
        <v>128</v>
      </c>
      <c r="Q12" s="77">
        <f t="shared" ca="1" si="0"/>
        <v>6</v>
      </c>
      <c r="R12" s="78">
        <f t="shared" si="1"/>
        <v>134</v>
      </c>
      <c r="S12" s="44"/>
      <c r="T12" s="73"/>
      <c r="U12" s="34" t="s">
        <v>40</v>
      </c>
      <c r="V12" s="35"/>
      <c r="W12" s="79"/>
      <c r="X12" s="74"/>
      <c r="Y12" s="80" t="s">
        <v>16</v>
      </c>
    </row>
    <row r="13" spans="2:25" s="5" customFormat="1" ht="18" customHeight="1" x14ac:dyDescent="0.25">
      <c r="B13" s="33" t="s">
        <v>17</v>
      </c>
      <c r="C13" s="76">
        <f t="shared" ref="C13:N16" si="16">C12</f>
        <v>3</v>
      </c>
      <c r="D13" s="103">
        <f t="shared" si="16"/>
        <v>64</v>
      </c>
      <c r="E13" s="103">
        <f t="shared" si="16"/>
        <v>64</v>
      </c>
      <c r="F13" s="103">
        <f t="shared" si="16"/>
        <v>3</v>
      </c>
      <c r="G13" s="103">
        <f t="shared" si="16"/>
        <v>0</v>
      </c>
      <c r="H13" s="103">
        <f t="shared" si="16"/>
        <v>0</v>
      </c>
      <c r="I13" s="103">
        <f t="shared" si="16"/>
        <v>0</v>
      </c>
      <c r="J13" s="103">
        <f t="shared" si="16"/>
        <v>0</v>
      </c>
      <c r="K13" s="103">
        <f t="shared" si="16"/>
        <v>0</v>
      </c>
      <c r="L13" s="103">
        <f t="shared" si="16"/>
        <v>0</v>
      </c>
      <c r="M13" s="103">
        <f t="shared" si="16"/>
        <v>0</v>
      </c>
      <c r="N13" s="103">
        <f t="shared" si="16"/>
        <v>0</v>
      </c>
      <c r="O13" s="104">
        <f t="shared" si="15"/>
        <v>0</v>
      </c>
      <c r="P13" s="76">
        <f t="shared" ca="1" si="2"/>
        <v>128</v>
      </c>
      <c r="Q13" s="77">
        <f t="shared" ca="1" si="0"/>
        <v>6</v>
      </c>
      <c r="R13" s="78">
        <f t="shared" si="1"/>
        <v>134</v>
      </c>
      <c r="S13" s="44"/>
      <c r="T13" s="73"/>
      <c r="U13" s="36" t="s">
        <v>18</v>
      </c>
      <c r="V13" s="81" t="e">
        <f>'264 (Mon - Sun)'!#REF!</f>
        <v>#REF!</v>
      </c>
      <c r="W13" s="82"/>
      <c r="X13" s="83" t="e">
        <f ca="1">V13-P13</f>
        <v>#REF!</v>
      </c>
      <c r="Y13" s="84" t="e">
        <f>'264 (Mon - Sun)'!#REF!</f>
        <v>#REF!</v>
      </c>
    </row>
    <row r="14" spans="2:25" s="5" customFormat="1" ht="18" customHeight="1" x14ac:dyDescent="0.25">
      <c r="B14" s="33" t="s">
        <v>19</v>
      </c>
      <c r="C14" s="76">
        <f t="shared" si="16"/>
        <v>3</v>
      </c>
      <c r="D14" s="103">
        <f t="shared" si="16"/>
        <v>64</v>
      </c>
      <c r="E14" s="103">
        <f t="shared" si="16"/>
        <v>64</v>
      </c>
      <c r="F14" s="103">
        <f t="shared" si="16"/>
        <v>3</v>
      </c>
      <c r="G14" s="103">
        <f t="shared" si="16"/>
        <v>0</v>
      </c>
      <c r="H14" s="103">
        <f t="shared" si="16"/>
        <v>0</v>
      </c>
      <c r="I14" s="103">
        <f t="shared" si="16"/>
        <v>0</v>
      </c>
      <c r="J14" s="103">
        <f t="shared" si="16"/>
        <v>0</v>
      </c>
      <c r="K14" s="103">
        <f t="shared" si="16"/>
        <v>0</v>
      </c>
      <c r="L14" s="103">
        <f t="shared" si="16"/>
        <v>0</v>
      </c>
      <c r="M14" s="103">
        <f t="shared" si="16"/>
        <v>0</v>
      </c>
      <c r="N14" s="103">
        <f t="shared" si="16"/>
        <v>0</v>
      </c>
      <c r="O14" s="104">
        <f t="shared" si="15"/>
        <v>0</v>
      </c>
      <c r="P14" s="76">
        <f t="shared" ca="1" si="2"/>
        <v>128</v>
      </c>
      <c r="Q14" s="77">
        <f t="shared" ca="1" si="0"/>
        <v>6</v>
      </c>
      <c r="R14" s="78">
        <f t="shared" si="1"/>
        <v>134</v>
      </c>
      <c r="S14" s="44"/>
      <c r="T14" s="73"/>
      <c r="U14" s="36" t="s">
        <v>20</v>
      </c>
      <c r="V14" s="106" t="e">
        <f>V13</f>
        <v>#REF!</v>
      </c>
      <c r="W14" s="82"/>
      <c r="X14" s="83" t="e">
        <f ca="1">V14-P14</f>
        <v>#REF!</v>
      </c>
      <c r="Y14" s="91" t="e">
        <f>Y13</f>
        <v>#REF!</v>
      </c>
    </row>
    <row r="15" spans="2:25" s="5" customFormat="1" ht="18" customHeight="1" x14ac:dyDescent="0.25">
      <c r="B15" s="33" t="s">
        <v>21</v>
      </c>
      <c r="C15" s="76">
        <f t="shared" si="16"/>
        <v>3</v>
      </c>
      <c r="D15" s="103">
        <f t="shared" si="16"/>
        <v>64</v>
      </c>
      <c r="E15" s="103">
        <f t="shared" si="16"/>
        <v>64</v>
      </c>
      <c r="F15" s="103">
        <f t="shared" si="16"/>
        <v>3</v>
      </c>
      <c r="G15" s="103">
        <f t="shared" si="16"/>
        <v>0</v>
      </c>
      <c r="H15" s="103">
        <f t="shared" si="16"/>
        <v>0</v>
      </c>
      <c r="I15" s="103">
        <f t="shared" si="16"/>
        <v>0</v>
      </c>
      <c r="J15" s="103">
        <f t="shared" si="16"/>
        <v>0</v>
      </c>
      <c r="K15" s="103">
        <f t="shared" si="16"/>
        <v>0</v>
      </c>
      <c r="L15" s="103">
        <f t="shared" si="16"/>
        <v>0</v>
      </c>
      <c r="M15" s="103">
        <f t="shared" si="16"/>
        <v>0</v>
      </c>
      <c r="N15" s="103">
        <f t="shared" si="16"/>
        <v>0</v>
      </c>
      <c r="O15" s="104">
        <f t="shared" si="15"/>
        <v>0</v>
      </c>
      <c r="P15" s="76">
        <f t="shared" ca="1" si="2"/>
        <v>128</v>
      </c>
      <c r="Q15" s="77">
        <f t="shared" ca="1" si="0"/>
        <v>6</v>
      </c>
      <c r="R15" s="78">
        <f t="shared" si="1"/>
        <v>134</v>
      </c>
      <c r="S15" s="44"/>
      <c r="T15" s="73"/>
      <c r="U15" s="36" t="s">
        <v>22</v>
      </c>
      <c r="V15" s="106" t="e">
        <f>V14</f>
        <v>#REF!</v>
      </c>
      <c r="W15" s="82"/>
      <c r="X15" s="83" t="e">
        <f ca="1">V15-P15</f>
        <v>#REF!</v>
      </c>
      <c r="Y15" s="91" t="e">
        <f>Y14</f>
        <v>#REF!</v>
      </c>
    </row>
    <row r="16" spans="2:25" s="5" customFormat="1" ht="18" customHeight="1" x14ac:dyDescent="0.25">
      <c r="B16" s="37" t="s">
        <v>23</v>
      </c>
      <c r="C16" s="85">
        <f t="shared" si="16"/>
        <v>3</v>
      </c>
      <c r="D16" s="86">
        <f t="shared" si="16"/>
        <v>64</v>
      </c>
      <c r="E16" s="86">
        <f t="shared" si="16"/>
        <v>64</v>
      </c>
      <c r="F16" s="86">
        <f t="shared" si="16"/>
        <v>3</v>
      </c>
      <c r="G16" s="86">
        <f t="shared" si="16"/>
        <v>0</v>
      </c>
      <c r="H16" s="86">
        <f t="shared" si="16"/>
        <v>0</v>
      </c>
      <c r="I16" s="86">
        <f t="shared" si="16"/>
        <v>0</v>
      </c>
      <c r="J16" s="86">
        <f t="shared" si="16"/>
        <v>0</v>
      </c>
      <c r="K16" s="86">
        <f t="shared" si="16"/>
        <v>0</v>
      </c>
      <c r="L16" s="86">
        <f t="shared" si="16"/>
        <v>0</v>
      </c>
      <c r="M16" s="86">
        <f t="shared" si="16"/>
        <v>0</v>
      </c>
      <c r="N16" s="86">
        <f t="shared" si="16"/>
        <v>0</v>
      </c>
      <c r="O16" s="105">
        <f t="shared" si="15"/>
        <v>0</v>
      </c>
      <c r="P16" s="85">
        <f t="shared" ca="1" si="2"/>
        <v>128</v>
      </c>
      <c r="Q16" s="87">
        <f t="shared" ca="1" si="0"/>
        <v>6</v>
      </c>
      <c r="R16" s="88">
        <f t="shared" si="1"/>
        <v>134</v>
      </c>
      <c r="S16" s="44"/>
      <c r="T16" s="73"/>
      <c r="U16" s="38" t="s">
        <v>24</v>
      </c>
      <c r="V16" s="89" t="s">
        <v>25</v>
      </c>
      <c r="W16" s="89" t="s">
        <v>26</v>
      </c>
      <c r="X16" s="90" t="s">
        <v>27</v>
      </c>
      <c r="Y16" s="91"/>
    </row>
    <row r="17" spans="2:25" s="5" customFormat="1" ht="18" customHeight="1" x14ac:dyDescent="0.25">
      <c r="B17" s="39" t="str">
        <f>B7&amp;"KMS WKD"</f>
        <v>264KMS WKD</v>
      </c>
      <c r="C17" s="40">
        <f>C8*C12</f>
        <v>40.200000000000003</v>
      </c>
      <c r="D17" s="40">
        <f t="shared" ref="D17:G17" si="17">D8*D12</f>
        <v>259.2</v>
      </c>
      <c r="E17" s="40">
        <f t="shared" si="17"/>
        <v>250.88</v>
      </c>
      <c r="F17" s="40">
        <f t="shared" si="17"/>
        <v>38.099999999999994</v>
      </c>
      <c r="G17" s="40">
        <f t="shared" si="17"/>
        <v>0</v>
      </c>
      <c r="H17" s="40">
        <f t="shared" ref="H17:I17" si="18">H8*H12</f>
        <v>0</v>
      </c>
      <c r="I17" s="40">
        <f t="shared" si="18"/>
        <v>0</v>
      </c>
      <c r="J17" s="40">
        <f t="shared" ref="J17:L17" si="19">J8*J12</f>
        <v>0</v>
      </c>
      <c r="K17" s="40">
        <f t="shared" si="19"/>
        <v>0</v>
      </c>
      <c r="L17" s="40">
        <f t="shared" si="19"/>
        <v>0</v>
      </c>
      <c r="M17" s="40">
        <f t="shared" ref="M17:N17" si="20">M8*M12</f>
        <v>0</v>
      </c>
      <c r="N17" s="40">
        <f t="shared" si="20"/>
        <v>0</v>
      </c>
      <c r="O17" s="40">
        <f t="shared" ref="O17" si="21">O8*O12</f>
        <v>0</v>
      </c>
      <c r="P17" s="41">
        <f t="shared" ca="1" si="2"/>
        <v>510.08</v>
      </c>
      <c r="Q17" s="42">
        <f t="shared" ca="1" si="0"/>
        <v>78.3</v>
      </c>
      <c r="R17" s="43">
        <f t="shared" si="1"/>
        <v>588.38</v>
      </c>
      <c r="S17" s="44"/>
      <c r="T17" s="45"/>
      <c r="U17" s="36" t="s">
        <v>18</v>
      </c>
      <c r="V17" s="46" t="e">
        <f>'264 (Mon - Sun)'!#REF!</f>
        <v>#REF!</v>
      </c>
      <c r="W17" s="46" t="e">
        <f>'264 (Mon - Sun)'!#REF!</f>
        <v>#REF!</v>
      </c>
      <c r="X17" s="47" t="e">
        <f>V17+W17</f>
        <v>#REF!</v>
      </c>
      <c r="Y17" s="48"/>
    </row>
    <row r="18" spans="2:25" s="5" customFormat="1" ht="18" customHeight="1" x14ac:dyDescent="0.25">
      <c r="B18" s="39" t="str">
        <f>B7&amp;"KMS SAT"</f>
        <v>264KMS SAT</v>
      </c>
      <c r="C18" s="40">
        <f>C8*C14</f>
        <v>40.200000000000003</v>
      </c>
      <c r="D18" s="40">
        <f t="shared" ref="D18:G18" si="22">D8*D14</f>
        <v>259.2</v>
      </c>
      <c r="E18" s="40">
        <f t="shared" si="22"/>
        <v>250.88</v>
      </c>
      <c r="F18" s="40">
        <f t="shared" si="22"/>
        <v>38.099999999999994</v>
      </c>
      <c r="G18" s="40">
        <f t="shared" si="22"/>
        <v>0</v>
      </c>
      <c r="H18" s="40">
        <f t="shared" ref="H18:I18" si="23">H8*H14</f>
        <v>0</v>
      </c>
      <c r="I18" s="40">
        <f t="shared" si="23"/>
        <v>0</v>
      </c>
      <c r="J18" s="40">
        <f t="shared" ref="J18:L18" si="24">J8*J14</f>
        <v>0</v>
      </c>
      <c r="K18" s="40">
        <f t="shared" si="24"/>
        <v>0</v>
      </c>
      <c r="L18" s="40">
        <f t="shared" si="24"/>
        <v>0</v>
      </c>
      <c r="M18" s="40">
        <f t="shared" ref="M18:N18" si="25">M8*M14</f>
        <v>0</v>
      </c>
      <c r="N18" s="40">
        <f t="shared" si="25"/>
        <v>0</v>
      </c>
      <c r="O18" s="40">
        <f t="shared" ref="O18" si="26">O8*O14</f>
        <v>0</v>
      </c>
      <c r="P18" s="41">
        <f t="shared" ca="1" si="2"/>
        <v>510.08</v>
      </c>
      <c r="Q18" s="42">
        <f t="shared" ca="1" si="0"/>
        <v>78.3</v>
      </c>
      <c r="R18" s="43">
        <f t="shared" si="1"/>
        <v>588.38</v>
      </c>
      <c r="S18" s="44"/>
      <c r="T18" s="45"/>
      <c r="U18" s="36" t="s">
        <v>20</v>
      </c>
      <c r="V18" s="107" t="e">
        <f>V17</f>
        <v>#REF!</v>
      </c>
      <c r="W18" s="107" t="e">
        <f>W17</f>
        <v>#REF!</v>
      </c>
      <c r="X18" s="47" t="e">
        <f>V18+W18</f>
        <v>#REF!</v>
      </c>
      <c r="Y18" s="49"/>
    </row>
    <row r="19" spans="2:25" s="5" customFormat="1" ht="18" customHeight="1" x14ac:dyDescent="0.25">
      <c r="B19" s="37" t="str">
        <f>B7&amp;"KMS SUN/PH"</f>
        <v>264KMS SUN/PH</v>
      </c>
      <c r="C19" s="50">
        <f>C8*C15</f>
        <v>40.200000000000003</v>
      </c>
      <c r="D19" s="50">
        <f t="shared" ref="D19:G19" si="27">D8*D15</f>
        <v>259.2</v>
      </c>
      <c r="E19" s="50">
        <f t="shared" si="27"/>
        <v>250.88</v>
      </c>
      <c r="F19" s="50">
        <f t="shared" si="27"/>
        <v>38.099999999999994</v>
      </c>
      <c r="G19" s="50">
        <f t="shared" si="27"/>
        <v>0</v>
      </c>
      <c r="H19" s="50">
        <f t="shared" ref="H19:I19" si="28">H8*H15</f>
        <v>0</v>
      </c>
      <c r="I19" s="50">
        <f t="shared" si="28"/>
        <v>0</v>
      </c>
      <c r="J19" s="50">
        <f t="shared" ref="J19:L19" si="29">J8*J15</f>
        <v>0</v>
      </c>
      <c r="K19" s="50">
        <f t="shared" si="29"/>
        <v>0</v>
      </c>
      <c r="L19" s="50">
        <f t="shared" si="29"/>
        <v>0</v>
      </c>
      <c r="M19" s="50">
        <f t="shared" ref="M19:N19" si="30">M8*M15</f>
        <v>0</v>
      </c>
      <c r="N19" s="50">
        <f t="shared" si="30"/>
        <v>0</v>
      </c>
      <c r="O19" s="50">
        <f t="shared" ref="O19" si="31">O8*O15</f>
        <v>0</v>
      </c>
      <c r="P19" s="92">
        <f t="shared" ca="1" si="2"/>
        <v>510.08</v>
      </c>
      <c r="Q19" s="93">
        <f t="shared" ca="1" si="0"/>
        <v>78.3</v>
      </c>
      <c r="R19" s="94">
        <f t="shared" si="1"/>
        <v>588.38</v>
      </c>
      <c r="S19" s="95"/>
      <c r="T19" s="96"/>
      <c r="U19" s="51" t="s">
        <v>22</v>
      </c>
      <c r="V19" s="108" t="e">
        <f>V18</f>
        <v>#REF!</v>
      </c>
      <c r="W19" s="108" t="e">
        <f>W18</f>
        <v>#REF!</v>
      </c>
      <c r="X19" s="52" t="e">
        <f>X18</f>
        <v>#REF!</v>
      </c>
      <c r="Y19" s="53"/>
    </row>
    <row r="20" spans="2:25" s="5" customFormat="1" ht="18" customHeight="1" x14ac:dyDescent="0.25">
      <c r="I20" s="4"/>
      <c r="J20" s="4"/>
      <c r="K20" s="4"/>
      <c r="L20" s="4"/>
      <c r="M20" s="4"/>
      <c r="N20" s="4"/>
      <c r="O20" s="4"/>
      <c r="P20" s="4"/>
    </row>
    <row r="21" spans="2:25" s="5" customFormat="1" ht="18" customHeight="1" x14ac:dyDescent="0.25">
      <c r="B21" s="6" t="s">
        <v>1</v>
      </c>
      <c r="C21" s="6" t="s">
        <v>35</v>
      </c>
      <c r="D21" s="6" t="s">
        <v>31</v>
      </c>
      <c r="E21" s="6" t="s">
        <v>28</v>
      </c>
      <c r="F21" s="6" t="s">
        <v>33</v>
      </c>
      <c r="G21" s="6" t="s">
        <v>36</v>
      </c>
      <c r="H21" s="6" t="s">
        <v>39</v>
      </c>
      <c r="I21" s="4"/>
      <c r="J21" s="4"/>
      <c r="K21" s="4"/>
      <c r="L21" s="4"/>
      <c r="M21" s="4"/>
      <c r="N21" s="4"/>
      <c r="O21" s="4"/>
      <c r="P21" s="4"/>
      <c r="Q21" s="7"/>
      <c r="R21" s="7"/>
      <c r="U21" s="3"/>
      <c r="V21" s="3"/>
      <c r="W21" s="3"/>
      <c r="X21" s="3"/>
      <c r="Y21" s="3"/>
    </row>
    <row r="22" spans="2:25" s="3" customFormat="1" ht="18" customHeight="1" x14ac:dyDescent="0.25">
      <c r="B22" s="8" t="str">
        <f>$C$4</f>
        <v>KID</v>
      </c>
      <c r="C22" s="8">
        <f>$C$1</f>
        <v>264</v>
      </c>
      <c r="D22" s="9" t="s">
        <v>32</v>
      </c>
      <c r="E22" s="9" t="s">
        <v>30</v>
      </c>
      <c r="F22" s="101">
        <v>920</v>
      </c>
      <c r="G22" s="9" t="s">
        <v>44</v>
      </c>
      <c r="H22" s="10">
        <f t="shared" ref="H22:H90" si="32">$C$3</f>
        <v>46143</v>
      </c>
      <c r="I22" s="13"/>
      <c r="J22" s="97" t="s">
        <v>1</v>
      </c>
      <c r="K22" s="97" t="s">
        <v>35</v>
      </c>
      <c r="L22" s="97" t="s">
        <v>39</v>
      </c>
      <c r="M22" s="97" t="s">
        <v>28</v>
      </c>
      <c r="N22" s="97" t="s">
        <v>36</v>
      </c>
      <c r="O22" s="97" t="s">
        <v>33</v>
      </c>
      <c r="P22" s="1" t="s">
        <v>34</v>
      </c>
      <c r="Q22" s="7"/>
      <c r="R22" s="7"/>
    </row>
    <row r="23" spans="2:25" s="3" customFormat="1" ht="18" customHeight="1" x14ac:dyDescent="0.25">
      <c r="B23" s="8" t="str">
        <f t="shared" ref="B23:B90" si="33">$C$4</f>
        <v>KID</v>
      </c>
      <c r="C23" s="8">
        <f t="shared" ref="C23:C90" si="34">$C$1</f>
        <v>264</v>
      </c>
      <c r="D23" s="9" t="s">
        <v>32</v>
      </c>
      <c r="E23" s="9" t="s">
        <v>30</v>
      </c>
      <c r="F23" s="101">
        <v>921</v>
      </c>
      <c r="G23" s="9" t="s">
        <v>44</v>
      </c>
      <c r="H23" s="10">
        <f t="shared" si="32"/>
        <v>46143</v>
      </c>
      <c r="I23" s="13"/>
      <c r="J23" s="1" t="s">
        <v>2</v>
      </c>
      <c r="K23" s="1">
        <v>264</v>
      </c>
      <c r="L23" s="98">
        <v>46143</v>
      </c>
      <c r="M23" s="1" t="s">
        <v>30</v>
      </c>
      <c r="N23" s="1" t="s">
        <v>44</v>
      </c>
      <c r="O23" s="1">
        <v>920</v>
      </c>
      <c r="P23" s="1">
        <v>10</v>
      </c>
      <c r="Q23" s="7"/>
      <c r="R23" s="7"/>
    </row>
    <row r="24" spans="2:25" s="13" customFormat="1" ht="18" customHeight="1" x14ac:dyDescent="0.25">
      <c r="B24" s="8" t="str">
        <f t="shared" si="33"/>
        <v>KID</v>
      </c>
      <c r="C24" s="8">
        <f t="shared" si="34"/>
        <v>264</v>
      </c>
      <c r="D24" s="9" t="s">
        <v>32</v>
      </c>
      <c r="E24" s="9" t="s">
        <v>30</v>
      </c>
      <c r="F24" s="101">
        <v>920</v>
      </c>
      <c r="G24" s="54" t="s">
        <v>44</v>
      </c>
      <c r="H24" s="55">
        <f t="shared" si="32"/>
        <v>46143</v>
      </c>
      <c r="I24" s="56"/>
      <c r="J24" s="1" t="s">
        <v>2</v>
      </c>
      <c r="K24" s="1">
        <v>264</v>
      </c>
      <c r="L24" s="98">
        <v>46143</v>
      </c>
      <c r="M24" s="1" t="s">
        <v>30</v>
      </c>
      <c r="N24" s="1" t="s">
        <v>44</v>
      </c>
      <c r="O24" s="1">
        <v>921</v>
      </c>
      <c r="P24" s="1">
        <v>9</v>
      </c>
      <c r="Q24" s="56"/>
      <c r="R24" s="56"/>
      <c r="S24" s="56"/>
      <c r="T24" s="56"/>
      <c r="U24" s="56"/>
      <c r="V24" s="56"/>
      <c r="W24" s="56"/>
      <c r="X24" s="56"/>
      <c r="Y24" s="56"/>
    </row>
    <row r="25" spans="2:25" s="3" customFormat="1" ht="18" customHeight="1" x14ac:dyDescent="0.25">
      <c r="B25" s="8" t="str">
        <f t="shared" si="33"/>
        <v>KID</v>
      </c>
      <c r="C25" s="8">
        <f t="shared" si="34"/>
        <v>264</v>
      </c>
      <c r="D25" s="9" t="s">
        <v>32</v>
      </c>
      <c r="E25" s="9" t="s">
        <v>30</v>
      </c>
      <c r="F25" s="101">
        <v>921</v>
      </c>
      <c r="G25" s="9" t="s">
        <v>44</v>
      </c>
      <c r="H25" s="10">
        <f t="shared" si="32"/>
        <v>46143</v>
      </c>
      <c r="I25" s="13"/>
      <c r="J25" s="1" t="s">
        <v>2</v>
      </c>
      <c r="K25" s="1">
        <v>264</v>
      </c>
      <c r="L25" s="98">
        <v>46143</v>
      </c>
      <c r="M25" s="1" t="s">
        <v>30</v>
      </c>
      <c r="N25" s="1" t="s">
        <v>50</v>
      </c>
      <c r="O25" s="1">
        <v>920</v>
      </c>
      <c r="P25" s="1">
        <v>9</v>
      </c>
      <c r="Q25" s="7"/>
      <c r="R25" s="7"/>
    </row>
    <row r="26" spans="2:25" s="3" customFormat="1" ht="18" customHeight="1" x14ac:dyDescent="0.25">
      <c r="B26" s="8" t="str">
        <f t="shared" si="33"/>
        <v>KID</v>
      </c>
      <c r="C26" s="8">
        <f t="shared" si="34"/>
        <v>264</v>
      </c>
      <c r="D26" s="9" t="s">
        <v>32</v>
      </c>
      <c r="E26" s="9" t="s">
        <v>30</v>
      </c>
      <c r="F26" s="101">
        <v>920</v>
      </c>
      <c r="G26" s="9" t="s">
        <v>44</v>
      </c>
      <c r="H26" s="10">
        <f t="shared" si="32"/>
        <v>46143</v>
      </c>
      <c r="I26" s="13"/>
      <c r="J26" s="1" t="s">
        <v>2</v>
      </c>
      <c r="K26" s="1">
        <v>264</v>
      </c>
      <c r="L26" s="98">
        <v>46143</v>
      </c>
      <c r="M26" s="1" t="s">
        <v>30</v>
      </c>
      <c r="N26" s="1" t="s">
        <v>50</v>
      </c>
      <c r="O26" s="1">
        <v>921</v>
      </c>
      <c r="P26" s="1">
        <v>9</v>
      </c>
      <c r="Q26" s="7"/>
      <c r="R26" s="7"/>
    </row>
    <row r="27" spans="2:25" s="3" customFormat="1" ht="18" customHeight="1" x14ac:dyDescent="0.25">
      <c r="B27" s="8" t="str">
        <f t="shared" si="33"/>
        <v>KID</v>
      </c>
      <c r="C27" s="8">
        <f t="shared" si="34"/>
        <v>264</v>
      </c>
      <c r="D27" s="9" t="s">
        <v>32</v>
      </c>
      <c r="E27" s="9" t="s">
        <v>30</v>
      </c>
      <c r="F27" s="101">
        <v>921</v>
      </c>
      <c r="G27" s="9" t="s">
        <v>44</v>
      </c>
      <c r="H27" s="10">
        <f t="shared" si="32"/>
        <v>46143</v>
      </c>
      <c r="I27" s="13"/>
      <c r="J27" s="1" t="s">
        <v>2</v>
      </c>
      <c r="K27" s="1">
        <v>264</v>
      </c>
      <c r="L27" s="98">
        <v>46143</v>
      </c>
      <c r="M27" s="1" t="s">
        <v>29</v>
      </c>
      <c r="N27" s="1" t="s">
        <v>44</v>
      </c>
      <c r="O27" s="1">
        <v>920</v>
      </c>
      <c r="P27" s="1">
        <v>9</v>
      </c>
      <c r="Q27" s="7"/>
      <c r="R27" s="7"/>
    </row>
    <row r="28" spans="2:25" s="3" customFormat="1" ht="18" customHeight="1" x14ac:dyDescent="0.25">
      <c r="B28" s="8" t="str">
        <f t="shared" si="33"/>
        <v>KID</v>
      </c>
      <c r="C28" s="8">
        <f t="shared" si="34"/>
        <v>264</v>
      </c>
      <c r="D28" s="9" t="s">
        <v>32</v>
      </c>
      <c r="E28" s="9" t="s">
        <v>30</v>
      </c>
      <c r="F28" s="101">
        <v>920</v>
      </c>
      <c r="G28" s="9" t="s">
        <v>44</v>
      </c>
      <c r="H28" s="10">
        <f t="shared" si="32"/>
        <v>46143</v>
      </c>
      <c r="I28" s="13"/>
      <c r="J28" s="1" t="s">
        <v>2</v>
      </c>
      <c r="K28" s="1">
        <v>264</v>
      </c>
      <c r="L28" s="98">
        <v>46143</v>
      </c>
      <c r="M28" s="1" t="s">
        <v>29</v>
      </c>
      <c r="N28" s="1" t="s">
        <v>44</v>
      </c>
      <c r="O28" s="1">
        <v>921</v>
      </c>
      <c r="P28" s="1">
        <v>9</v>
      </c>
      <c r="Q28" s="7"/>
      <c r="R28" s="7"/>
    </row>
    <row r="29" spans="2:25" s="3" customFormat="1" ht="18" customHeight="1" x14ac:dyDescent="0.25">
      <c r="B29" s="8" t="str">
        <f t="shared" si="33"/>
        <v>KID</v>
      </c>
      <c r="C29" s="8">
        <f t="shared" si="34"/>
        <v>264</v>
      </c>
      <c r="D29" s="9" t="s">
        <v>32</v>
      </c>
      <c r="E29" s="9" t="s">
        <v>30</v>
      </c>
      <c r="F29" s="101">
        <v>921</v>
      </c>
      <c r="G29" s="9" t="s">
        <v>44</v>
      </c>
      <c r="H29" s="10">
        <f t="shared" si="32"/>
        <v>46143</v>
      </c>
      <c r="I29" s="13"/>
      <c r="J29" s="1" t="s">
        <v>2</v>
      </c>
      <c r="K29" s="1">
        <v>264</v>
      </c>
      <c r="L29" s="98">
        <v>46143</v>
      </c>
      <c r="M29" s="1" t="s">
        <v>29</v>
      </c>
      <c r="N29" s="1" t="s">
        <v>50</v>
      </c>
      <c r="O29" s="1">
        <v>920</v>
      </c>
      <c r="P29" s="1">
        <v>6</v>
      </c>
      <c r="Q29" s="7"/>
      <c r="R29" s="7"/>
    </row>
    <row r="30" spans="2:25" s="3" customFormat="1" ht="18" customHeight="1" x14ac:dyDescent="0.25">
      <c r="B30" s="8" t="str">
        <f t="shared" si="33"/>
        <v>KID</v>
      </c>
      <c r="C30" s="8">
        <f t="shared" si="34"/>
        <v>264</v>
      </c>
      <c r="D30" s="9" t="s">
        <v>32</v>
      </c>
      <c r="E30" s="9" t="s">
        <v>30</v>
      </c>
      <c r="F30" s="101">
        <v>920</v>
      </c>
      <c r="G30" s="9" t="s">
        <v>44</v>
      </c>
      <c r="H30" s="10">
        <f t="shared" si="32"/>
        <v>46143</v>
      </c>
      <c r="I30" s="13"/>
      <c r="J30" s="1" t="s">
        <v>2</v>
      </c>
      <c r="K30" s="1">
        <v>264</v>
      </c>
      <c r="L30" s="98">
        <v>46143</v>
      </c>
      <c r="M30" s="1" t="s">
        <v>29</v>
      </c>
      <c r="N30" s="1" t="s">
        <v>50</v>
      </c>
      <c r="O30" s="1">
        <v>921</v>
      </c>
      <c r="P30" s="1">
        <v>7</v>
      </c>
      <c r="Q30" s="7"/>
      <c r="R30" s="7"/>
    </row>
    <row r="31" spans="2:25" s="3" customFormat="1" ht="18" customHeight="1" x14ac:dyDescent="0.25">
      <c r="B31" s="8" t="str">
        <f t="shared" si="33"/>
        <v>KID</v>
      </c>
      <c r="C31" s="8">
        <f t="shared" si="34"/>
        <v>264</v>
      </c>
      <c r="D31" s="9" t="s">
        <v>32</v>
      </c>
      <c r="E31" s="9" t="s">
        <v>30</v>
      </c>
      <c r="F31" s="101">
        <v>921</v>
      </c>
      <c r="G31" s="9" t="s">
        <v>44</v>
      </c>
      <c r="H31" s="10">
        <f t="shared" si="32"/>
        <v>46143</v>
      </c>
      <c r="I31" s="13"/>
      <c r="J31" s="1" t="s">
        <v>38</v>
      </c>
      <c r="K31" s="1"/>
      <c r="L31" s="1"/>
      <c r="M31" s="1"/>
      <c r="N31" s="1"/>
      <c r="O31" s="1"/>
      <c r="P31" s="1">
        <v>68</v>
      </c>
      <c r="Q31" s="7"/>
      <c r="R31" s="7"/>
    </row>
    <row r="32" spans="2:25" s="3" customFormat="1" ht="18" customHeight="1" x14ac:dyDescent="0.25">
      <c r="B32" s="8" t="str">
        <f t="shared" si="33"/>
        <v>KID</v>
      </c>
      <c r="C32" s="8">
        <f t="shared" si="34"/>
        <v>264</v>
      </c>
      <c r="D32" s="9" t="s">
        <v>32</v>
      </c>
      <c r="E32" s="9" t="s">
        <v>30</v>
      </c>
      <c r="F32" s="101">
        <v>920</v>
      </c>
      <c r="G32" s="9" t="s">
        <v>44</v>
      </c>
      <c r="H32" s="10">
        <f t="shared" si="32"/>
        <v>46143</v>
      </c>
      <c r="I32" s="13"/>
      <c r="J32" s="115"/>
      <c r="K32" s="115"/>
      <c r="L32" s="115"/>
      <c r="M32" s="115"/>
      <c r="N32" s="115"/>
      <c r="O32" s="115"/>
      <c r="P32" s="115"/>
      <c r="Q32" s="7"/>
      <c r="R32" s="7"/>
    </row>
    <row r="33" spans="2:8" s="3" customFormat="1" ht="18" customHeight="1" x14ac:dyDescent="0.25">
      <c r="B33" s="8" t="str">
        <f t="shared" si="33"/>
        <v>KID</v>
      </c>
      <c r="C33" s="8">
        <f t="shared" si="34"/>
        <v>264</v>
      </c>
      <c r="D33" s="9" t="s">
        <v>32</v>
      </c>
      <c r="E33" s="9" t="s">
        <v>30</v>
      </c>
      <c r="F33" s="101">
        <v>921</v>
      </c>
      <c r="G33" s="9" t="s">
        <v>44</v>
      </c>
      <c r="H33" s="10">
        <f t="shared" si="32"/>
        <v>46143</v>
      </c>
    </row>
    <row r="34" spans="2:8" s="3" customFormat="1" ht="18" customHeight="1" x14ac:dyDescent="0.25">
      <c r="B34" s="8" t="str">
        <f t="shared" si="33"/>
        <v>KID</v>
      </c>
      <c r="C34" s="8">
        <f t="shared" si="34"/>
        <v>264</v>
      </c>
      <c r="D34" s="9" t="s">
        <v>32</v>
      </c>
      <c r="E34" s="9" t="s">
        <v>30</v>
      </c>
      <c r="F34" s="101">
        <v>920</v>
      </c>
      <c r="G34" s="9" t="s">
        <v>44</v>
      </c>
      <c r="H34" s="10">
        <f t="shared" si="32"/>
        <v>46143</v>
      </c>
    </row>
    <row r="35" spans="2:8" s="3" customFormat="1" ht="18" customHeight="1" x14ac:dyDescent="0.25">
      <c r="B35" s="8" t="str">
        <f t="shared" si="33"/>
        <v>KID</v>
      </c>
      <c r="C35" s="8">
        <f t="shared" si="34"/>
        <v>264</v>
      </c>
      <c r="D35" s="9" t="s">
        <v>32</v>
      </c>
      <c r="E35" s="9" t="s">
        <v>30</v>
      </c>
      <c r="F35" s="101">
        <v>921</v>
      </c>
      <c r="G35" s="9" t="s">
        <v>44</v>
      </c>
      <c r="H35" s="10">
        <f t="shared" si="32"/>
        <v>46143</v>
      </c>
    </row>
    <row r="36" spans="2:8" s="3" customFormat="1" ht="18" customHeight="1" x14ac:dyDescent="0.25">
      <c r="B36" s="8" t="str">
        <f t="shared" si="33"/>
        <v>KID</v>
      </c>
      <c r="C36" s="8">
        <f t="shared" si="34"/>
        <v>264</v>
      </c>
      <c r="D36" s="9" t="s">
        <v>32</v>
      </c>
      <c r="E36" s="9" t="s">
        <v>30</v>
      </c>
      <c r="F36" s="101">
        <v>920</v>
      </c>
      <c r="G36" s="9" t="s">
        <v>44</v>
      </c>
      <c r="H36" s="10">
        <f t="shared" si="32"/>
        <v>46143</v>
      </c>
    </row>
    <row r="37" spans="2:8" s="3" customFormat="1" ht="18" customHeight="1" x14ac:dyDescent="0.25">
      <c r="B37" s="8" t="str">
        <f t="shared" si="33"/>
        <v>KID</v>
      </c>
      <c r="C37" s="8">
        <f t="shared" si="34"/>
        <v>264</v>
      </c>
      <c r="D37" s="9" t="s">
        <v>32</v>
      </c>
      <c r="E37" s="9" t="s">
        <v>30</v>
      </c>
      <c r="F37" s="101">
        <v>921</v>
      </c>
      <c r="G37" s="9" t="s">
        <v>44</v>
      </c>
      <c r="H37" s="10">
        <f t="shared" si="32"/>
        <v>46143</v>
      </c>
    </row>
    <row r="38" spans="2:8" s="3" customFormat="1" ht="18" customHeight="1" x14ac:dyDescent="0.25">
      <c r="B38" s="8" t="str">
        <f t="shared" si="33"/>
        <v>KID</v>
      </c>
      <c r="C38" s="8">
        <f t="shared" si="34"/>
        <v>264</v>
      </c>
      <c r="D38" s="9" t="s">
        <v>32</v>
      </c>
      <c r="E38" s="9" t="s">
        <v>30</v>
      </c>
      <c r="F38" s="101">
        <v>920</v>
      </c>
      <c r="G38" s="9" t="s">
        <v>44</v>
      </c>
      <c r="H38" s="10">
        <f t="shared" si="32"/>
        <v>46143</v>
      </c>
    </row>
    <row r="39" spans="2:8" s="3" customFormat="1" ht="18" customHeight="1" x14ac:dyDescent="0.25">
      <c r="B39" s="8" t="str">
        <f t="shared" si="33"/>
        <v>KID</v>
      </c>
      <c r="C39" s="8">
        <f t="shared" si="34"/>
        <v>264</v>
      </c>
      <c r="D39" s="9" t="s">
        <v>32</v>
      </c>
      <c r="E39" s="9" t="s">
        <v>30</v>
      </c>
      <c r="F39" s="101">
        <v>921</v>
      </c>
      <c r="G39" s="9" t="s">
        <v>44</v>
      </c>
      <c r="H39" s="10">
        <f t="shared" si="32"/>
        <v>46143</v>
      </c>
    </row>
    <row r="40" spans="2:8" s="3" customFormat="1" ht="18" customHeight="1" x14ac:dyDescent="0.25">
      <c r="B40" s="8" t="str">
        <f t="shared" si="33"/>
        <v>KID</v>
      </c>
      <c r="C40" s="8">
        <f t="shared" si="34"/>
        <v>264</v>
      </c>
      <c r="D40" s="9" t="s">
        <v>32</v>
      </c>
      <c r="E40" s="9" t="s">
        <v>30</v>
      </c>
      <c r="F40" s="101">
        <v>920</v>
      </c>
      <c r="G40" s="9" t="s">
        <v>44</v>
      </c>
      <c r="H40" s="10">
        <f t="shared" si="32"/>
        <v>46143</v>
      </c>
    </row>
    <row r="41" spans="2:8" s="3" customFormat="1" ht="18" customHeight="1" x14ac:dyDescent="0.25">
      <c r="B41" s="8" t="str">
        <f t="shared" si="33"/>
        <v>KID</v>
      </c>
      <c r="C41" s="8">
        <f t="shared" si="34"/>
        <v>264</v>
      </c>
      <c r="D41" s="9" t="s">
        <v>32</v>
      </c>
      <c r="E41" s="9" t="s">
        <v>29</v>
      </c>
      <c r="F41" s="101">
        <v>920</v>
      </c>
      <c r="G41" s="9" t="s">
        <v>44</v>
      </c>
      <c r="H41" s="10">
        <f t="shared" si="32"/>
        <v>46143</v>
      </c>
    </row>
    <row r="42" spans="2:8" s="3" customFormat="1" ht="18" customHeight="1" x14ac:dyDescent="0.25">
      <c r="B42" s="8" t="str">
        <f t="shared" si="33"/>
        <v>KID</v>
      </c>
      <c r="C42" s="8">
        <f t="shared" si="34"/>
        <v>264</v>
      </c>
      <c r="D42" s="9" t="s">
        <v>32</v>
      </c>
      <c r="E42" s="9" t="s">
        <v>29</v>
      </c>
      <c r="F42" s="101">
        <v>921</v>
      </c>
      <c r="G42" s="9" t="s">
        <v>44</v>
      </c>
      <c r="H42" s="10">
        <f t="shared" si="32"/>
        <v>46143</v>
      </c>
    </row>
    <row r="43" spans="2:8" s="3" customFormat="1" ht="18" customHeight="1" x14ac:dyDescent="0.25">
      <c r="B43" s="8" t="str">
        <f t="shared" si="33"/>
        <v>KID</v>
      </c>
      <c r="C43" s="8">
        <f t="shared" si="34"/>
        <v>264</v>
      </c>
      <c r="D43" s="9" t="s">
        <v>32</v>
      </c>
      <c r="E43" s="9" t="s">
        <v>29</v>
      </c>
      <c r="F43" s="101">
        <v>920</v>
      </c>
      <c r="G43" s="9" t="s">
        <v>44</v>
      </c>
      <c r="H43" s="10">
        <f t="shared" si="32"/>
        <v>46143</v>
      </c>
    </row>
    <row r="44" spans="2:8" s="3" customFormat="1" ht="18" customHeight="1" x14ac:dyDescent="0.25">
      <c r="B44" s="8" t="str">
        <f t="shared" si="33"/>
        <v>KID</v>
      </c>
      <c r="C44" s="8">
        <f t="shared" si="34"/>
        <v>264</v>
      </c>
      <c r="D44" s="9" t="s">
        <v>32</v>
      </c>
      <c r="E44" s="9" t="s">
        <v>29</v>
      </c>
      <c r="F44" s="101">
        <v>921</v>
      </c>
      <c r="G44" s="9" t="s">
        <v>44</v>
      </c>
      <c r="H44" s="10">
        <f t="shared" si="32"/>
        <v>46143</v>
      </c>
    </row>
    <row r="45" spans="2:8" s="3" customFormat="1" ht="18" customHeight="1" x14ac:dyDescent="0.25">
      <c r="B45" s="8" t="str">
        <f t="shared" si="33"/>
        <v>KID</v>
      </c>
      <c r="C45" s="8">
        <f t="shared" si="34"/>
        <v>264</v>
      </c>
      <c r="D45" s="9" t="s">
        <v>32</v>
      </c>
      <c r="E45" s="9" t="s">
        <v>29</v>
      </c>
      <c r="F45" s="101">
        <v>920</v>
      </c>
      <c r="G45" s="9" t="s">
        <v>44</v>
      </c>
      <c r="H45" s="10">
        <f t="shared" si="32"/>
        <v>46143</v>
      </c>
    </row>
    <row r="46" spans="2:8" s="3" customFormat="1" ht="18" customHeight="1" x14ac:dyDescent="0.25">
      <c r="B46" s="8" t="str">
        <f t="shared" si="33"/>
        <v>KID</v>
      </c>
      <c r="C46" s="8">
        <f t="shared" si="34"/>
        <v>264</v>
      </c>
      <c r="D46" s="9" t="s">
        <v>32</v>
      </c>
      <c r="E46" s="9" t="s">
        <v>29</v>
      </c>
      <c r="F46" s="101">
        <v>921</v>
      </c>
      <c r="G46" s="9" t="s">
        <v>44</v>
      </c>
      <c r="H46" s="10">
        <f t="shared" si="32"/>
        <v>46143</v>
      </c>
    </row>
    <row r="47" spans="2:8" s="3" customFormat="1" ht="18" customHeight="1" x14ac:dyDescent="0.25">
      <c r="B47" s="8" t="str">
        <f t="shared" si="33"/>
        <v>KID</v>
      </c>
      <c r="C47" s="8">
        <f t="shared" si="34"/>
        <v>264</v>
      </c>
      <c r="D47" s="9" t="s">
        <v>32</v>
      </c>
      <c r="E47" s="9" t="s">
        <v>29</v>
      </c>
      <c r="F47" s="101">
        <v>920</v>
      </c>
      <c r="G47" s="9" t="s">
        <v>44</v>
      </c>
      <c r="H47" s="10">
        <f t="shared" si="32"/>
        <v>46143</v>
      </c>
    </row>
    <row r="48" spans="2:8" s="3" customFormat="1" ht="18" customHeight="1" x14ac:dyDescent="0.25">
      <c r="B48" s="8" t="str">
        <f t="shared" si="33"/>
        <v>KID</v>
      </c>
      <c r="C48" s="8">
        <f t="shared" si="34"/>
        <v>264</v>
      </c>
      <c r="D48" s="9" t="s">
        <v>32</v>
      </c>
      <c r="E48" s="9" t="s">
        <v>29</v>
      </c>
      <c r="F48" s="101">
        <v>921</v>
      </c>
      <c r="G48" s="9" t="s">
        <v>44</v>
      </c>
      <c r="H48" s="10">
        <f t="shared" si="32"/>
        <v>46143</v>
      </c>
    </row>
    <row r="49" spans="2:8" s="3" customFormat="1" ht="18" customHeight="1" x14ac:dyDescent="0.25">
      <c r="B49" s="8" t="str">
        <f t="shared" si="33"/>
        <v>KID</v>
      </c>
      <c r="C49" s="8">
        <f t="shared" si="34"/>
        <v>264</v>
      </c>
      <c r="D49" s="9" t="s">
        <v>32</v>
      </c>
      <c r="E49" s="9" t="s">
        <v>29</v>
      </c>
      <c r="F49" s="101">
        <v>920</v>
      </c>
      <c r="G49" s="9" t="s">
        <v>44</v>
      </c>
      <c r="H49" s="10">
        <f t="shared" si="32"/>
        <v>46143</v>
      </c>
    </row>
    <row r="50" spans="2:8" s="3" customFormat="1" ht="18" customHeight="1" x14ac:dyDescent="0.25">
      <c r="B50" s="8" t="str">
        <f t="shared" si="33"/>
        <v>KID</v>
      </c>
      <c r="C50" s="8">
        <f t="shared" si="34"/>
        <v>264</v>
      </c>
      <c r="D50" s="9" t="s">
        <v>32</v>
      </c>
      <c r="E50" s="9" t="s">
        <v>29</v>
      </c>
      <c r="F50" s="101">
        <v>921</v>
      </c>
      <c r="G50" s="9" t="s">
        <v>44</v>
      </c>
      <c r="H50" s="10">
        <f t="shared" si="32"/>
        <v>46143</v>
      </c>
    </row>
    <row r="51" spans="2:8" s="3" customFormat="1" ht="18" customHeight="1" x14ac:dyDescent="0.25">
      <c r="B51" s="8" t="str">
        <f t="shared" si="33"/>
        <v>KID</v>
      </c>
      <c r="C51" s="8">
        <f t="shared" si="34"/>
        <v>264</v>
      </c>
      <c r="D51" s="9" t="s">
        <v>32</v>
      </c>
      <c r="E51" s="9" t="s">
        <v>29</v>
      </c>
      <c r="F51" s="101">
        <v>920</v>
      </c>
      <c r="G51" s="9" t="s">
        <v>44</v>
      </c>
      <c r="H51" s="10">
        <f t="shared" si="32"/>
        <v>46143</v>
      </c>
    </row>
    <row r="52" spans="2:8" s="3" customFormat="1" ht="18" customHeight="1" x14ac:dyDescent="0.25">
      <c r="B52" s="8" t="str">
        <f t="shared" si="33"/>
        <v>KID</v>
      </c>
      <c r="C52" s="8">
        <f t="shared" si="34"/>
        <v>264</v>
      </c>
      <c r="D52" s="9" t="s">
        <v>32</v>
      </c>
      <c r="E52" s="9" t="s">
        <v>29</v>
      </c>
      <c r="F52" s="101">
        <v>921</v>
      </c>
      <c r="G52" s="9" t="s">
        <v>44</v>
      </c>
      <c r="H52" s="10">
        <f t="shared" si="32"/>
        <v>46143</v>
      </c>
    </row>
    <row r="53" spans="2:8" s="3" customFormat="1" ht="18" customHeight="1" x14ac:dyDescent="0.25">
      <c r="B53" s="8" t="str">
        <f t="shared" si="33"/>
        <v>KID</v>
      </c>
      <c r="C53" s="8">
        <f t="shared" si="34"/>
        <v>264</v>
      </c>
      <c r="D53" s="9" t="s">
        <v>32</v>
      </c>
      <c r="E53" s="9" t="s">
        <v>29</v>
      </c>
      <c r="F53" s="101">
        <v>920</v>
      </c>
      <c r="G53" s="9" t="s">
        <v>44</v>
      </c>
      <c r="H53" s="10">
        <f t="shared" si="32"/>
        <v>46143</v>
      </c>
    </row>
    <row r="54" spans="2:8" s="3" customFormat="1" ht="18" customHeight="1" x14ac:dyDescent="0.25">
      <c r="B54" s="8" t="str">
        <f t="shared" si="33"/>
        <v>KID</v>
      </c>
      <c r="C54" s="8">
        <f t="shared" si="34"/>
        <v>264</v>
      </c>
      <c r="D54" s="9" t="s">
        <v>32</v>
      </c>
      <c r="E54" s="9" t="s">
        <v>29</v>
      </c>
      <c r="F54" s="101">
        <v>921</v>
      </c>
      <c r="G54" s="9" t="s">
        <v>44</v>
      </c>
      <c r="H54" s="10">
        <f t="shared" si="32"/>
        <v>46143</v>
      </c>
    </row>
    <row r="55" spans="2:8" s="3" customFormat="1" ht="18" customHeight="1" x14ac:dyDescent="0.25">
      <c r="B55" s="8" t="str">
        <f t="shared" si="33"/>
        <v>KID</v>
      </c>
      <c r="C55" s="8">
        <f t="shared" si="34"/>
        <v>264</v>
      </c>
      <c r="D55" s="9" t="s">
        <v>32</v>
      </c>
      <c r="E55" s="9" t="s">
        <v>29</v>
      </c>
      <c r="F55" s="101">
        <v>920</v>
      </c>
      <c r="G55" s="9" t="s">
        <v>44</v>
      </c>
      <c r="H55" s="10">
        <f t="shared" si="32"/>
        <v>46143</v>
      </c>
    </row>
    <row r="56" spans="2:8" s="3" customFormat="1" ht="18" customHeight="1" x14ac:dyDescent="0.25">
      <c r="B56" s="8" t="str">
        <f t="shared" si="33"/>
        <v>KID</v>
      </c>
      <c r="C56" s="8">
        <f t="shared" si="34"/>
        <v>264</v>
      </c>
      <c r="D56" s="9" t="s">
        <v>32</v>
      </c>
      <c r="E56" s="9" t="s">
        <v>29</v>
      </c>
      <c r="F56" s="101">
        <v>921</v>
      </c>
      <c r="G56" s="9" t="s">
        <v>44</v>
      </c>
      <c r="H56" s="10">
        <f t="shared" si="32"/>
        <v>46143</v>
      </c>
    </row>
    <row r="57" spans="2:8" s="3" customFormat="1" ht="18" customHeight="1" x14ac:dyDescent="0.25">
      <c r="B57" s="8" t="str">
        <f t="shared" si="33"/>
        <v>KID</v>
      </c>
      <c r="C57" s="8">
        <f t="shared" si="34"/>
        <v>264</v>
      </c>
      <c r="D57" s="9" t="s">
        <v>32</v>
      </c>
      <c r="E57" s="9" t="s">
        <v>29</v>
      </c>
      <c r="F57" s="101">
        <v>920</v>
      </c>
      <c r="G57" s="9" t="s">
        <v>44</v>
      </c>
      <c r="H57" s="10">
        <f t="shared" si="32"/>
        <v>46143</v>
      </c>
    </row>
    <row r="58" spans="2:8" s="3" customFormat="1" ht="18" customHeight="1" x14ac:dyDescent="0.25">
      <c r="B58" s="8" t="str">
        <f t="shared" si="33"/>
        <v>KID</v>
      </c>
      <c r="C58" s="8">
        <f t="shared" si="34"/>
        <v>264</v>
      </c>
      <c r="D58" s="9" t="s">
        <v>32</v>
      </c>
      <c r="E58" s="9" t="s">
        <v>29</v>
      </c>
      <c r="F58" s="101">
        <v>921</v>
      </c>
      <c r="G58" s="9" t="s">
        <v>44</v>
      </c>
      <c r="H58" s="10">
        <f t="shared" si="32"/>
        <v>46143</v>
      </c>
    </row>
    <row r="59" spans="2:8" s="3" customFormat="1" ht="18" customHeight="1" x14ac:dyDescent="0.25">
      <c r="B59" s="8" t="str">
        <f t="shared" si="33"/>
        <v>KID</v>
      </c>
      <c r="C59" s="8">
        <f t="shared" si="34"/>
        <v>264</v>
      </c>
      <c r="D59" s="9" t="s">
        <v>37</v>
      </c>
      <c r="E59" s="9" t="s">
        <v>30</v>
      </c>
      <c r="F59" s="101">
        <v>920</v>
      </c>
      <c r="G59" s="9" t="s">
        <v>50</v>
      </c>
      <c r="H59" s="10">
        <f t="shared" si="32"/>
        <v>46143</v>
      </c>
    </row>
    <row r="60" spans="2:8" s="3" customFormat="1" ht="18" customHeight="1" x14ac:dyDescent="0.25">
      <c r="B60" s="8" t="str">
        <f t="shared" si="33"/>
        <v>KID</v>
      </c>
      <c r="C60" s="8">
        <f t="shared" si="34"/>
        <v>264</v>
      </c>
      <c r="D60" s="9" t="s">
        <v>37</v>
      </c>
      <c r="E60" s="9" t="s">
        <v>30</v>
      </c>
      <c r="F60" s="101">
        <v>921</v>
      </c>
      <c r="G60" s="9" t="s">
        <v>50</v>
      </c>
      <c r="H60" s="10">
        <f t="shared" si="32"/>
        <v>46143</v>
      </c>
    </row>
    <row r="61" spans="2:8" s="3" customFormat="1" ht="18" customHeight="1" x14ac:dyDescent="0.25">
      <c r="B61" s="8" t="str">
        <f t="shared" si="33"/>
        <v>KID</v>
      </c>
      <c r="C61" s="8">
        <f t="shared" si="34"/>
        <v>264</v>
      </c>
      <c r="D61" s="9" t="s">
        <v>37</v>
      </c>
      <c r="E61" s="9" t="s">
        <v>30</v>
      </c>
      <c r="F61" s="101">
        <v>920</v>
      </c>
      <c r="G61" s="9" t="s">
        <v>50</v>
      </c>
      <c r="H61" s="10">
        <f t="shared" si="32"/>
        <v>46143</v>
      </c>
    </row>
    <row r="62" spans="2:8" s="3" customFormat="1" ht="18" customHeight="1" x14ac:dyDescent="0.25">
      <c r="B62" s="8" t="str">
        <f t="shared" si="33"/>
        <v>KID</v>
      </c>
      <c r="C62" s="8">
        <f t="shared" si="34"/>
        <v>264</v>
      </c>
      <c r="D62" s="9" t="s">
        <v>37</v>
      </c>
      <c r="E62" s="9" t="s">
        <v>30</v>
      </c>
      <c r="F62" s="101">
        <v>921</v>
      </c>
      <c r="G62" s="9" t="s">
        <v>50</v>
      </c>
      <c r="H62" s="10">
        <f t="shared" si="32"/>
        <v>46143</v>
      </c>
    </row>
    <row r="63" spans="2:8" s="3" customFormat="1" ht="18" customHeight="1" x14ac:dyDescent="0.25">
      <c r="B63" s="8" t="str">
        <f t="shared" si="33"/>
        <v>KID</v>
      </c>
      <c r="C63" s="8">
        <f t="shared" si="34"/>
        <v>264</v>
      </c>
      <c r="D63" s="9" t="s">
        <v>37</v>
      </c>
      <c r="E63" s="9" t="s">
        <v>30</v>
      </c>
      <c r="F63" s="101">
        <v>920</v>
      </c>
      <c r="G63" s="9" t="s">
        <v>50</v>
      </c>
      <c r="H63" s="10">
        <f t="shared" si="32"/>
        <v>46143</v>
      </c>
    </row>
    <row r="64" spans="2:8" s="3" customFormat="1" ht="18" customHeight="1" x14ac:dyDescent="0.25">
      <c r="B64" s="8" t="str">
        <f t="shared" si="33"/>
        <v>KID</v>
      </c>
      <c r="C64" s="8">
        <f t="shared" si="34"/>
        <v>264</v>
      </c>
      <c r="D64" s="9" t="s">
        <v>37</v>
      </c>
      <c r="E64" s="9" t="s">
        <v>30</v>
      </c>
      <c r="F64" s="101">
        <v>921</v>
      </c>
      <c r="G64" s="9" t="s">
        <v>50</v>
      </c>
      <c r="H64" s="10">
        <f t="shared" si="32"/>
        <v>46143</v>
      </c>
    </row>
    <row r="65" spans="2:8" s="3" customFormat="1" ht="18" customHeight="1" x14ac:dyDescent="0.25">
      <c r="B65" s="8" t="str">
        <f t="shared" si="33"/>
        <v>KID</v>
      </c>
      <c r="C65" s="8">
        <f t="shared" si="34"/>
        <v>264</v>
      </c>
      <c r="D65" s="9" t="s">
        <v>37</v>
      </c>
      <c r="E65" s="9" t="s">
        <v>30</v>
      </c>
      <c r="F65" s="101">
        <v>920</v>
      </c>
      <c r="G65" s="9" t="s">
        <v>50</v>
      </c>
      <c r="H65" s="10">
        <f t="shared" si="32"/>
        <v>46143</v>
      </c>
    </row>
    <row r="66" spans="2:8" s="3" customFormat="1" ht="18" customHeight="1" x14ac:dyDescent="0.25">
      <c r="B66" s="8" t="str">
        <f t="shared" si="33"/>
        <v>KID</v>
      </c>
      <c r="C66" s="8">
        <f t="shared" si="34"/>
        <v>264</v>
      </c>
      <c r="D66" s="9" t="s">
        <v>37</v>
      </c>
      <c r="E66" s="9" t="s">
        <v>30</v>
      </c>
      <c r="F66" s="101">
        <v>921</v>
      </c>
      <c r="G66" s="9" t="s">
        <v>50</v>
      </c>
      <c r="H66" s="10">
        <f t="shared" si="32"/>
        <v>46143</v>
      </c>
    </row>
    <row r="67" spans="2:8" s="3" customFormat="1" ht="18" customHeight="1" x14ac:dyDescent="0.25">
      <c r="B67" s="8" t="str">
        <f t="shared" si="33"/>
        <v>KID</v>
      </c>
      <c r="C67" s="8">
        <f t="shared" si="34"/>
        <v>264</v>
      </c>
      <c r="D67" s="9" t="s">
        <v>37</v>
      </c>
      <c r="E67" s="9" t="s">
        <v>30</v>
      </c>
      <c r="F67" s="101">
        <v>920</v>
      </c>
      <c r="G67" s="9" t="s">
        <v>50</v>
      </c>
      <c r="H67" s="10">
        <f t="shared" si="32"/>
        <v>46143</v>
      </c>
    </row>
    <row r="68" spans="2:8" s="3" customFormat="1" ht="18" customHeight="1" x14ac:dyDescent="0.25">
      <c r="B68" s="8" t="str">
        <f t="shared" si="33"/>
        <v>KID</v>
      </c>
      <c r="C68" s="8">
        <f t="shared" si="34"/>
        <v>264</v>
      </c>
      <c r="D68" s="9" t="s">
        <v>37</v>
      </c>
      <c r="E68" s="9" t="s">
        <v>30</v>
      </c>
      <c r="F68" s="101">
        <v>921</v>
      </c>
      <c r="G68" s="9" t="s">
        <v>50</v>
      </c>
      <c r="H68" s="10">
        <f t="shared" si="32"/>
        <v>46143</v>
      </c>
    </row>
    <row r="69" spans="2:8" s="3" customFormat="1" ht="18" customHeight="1" x14ac:dyDescent="0.25">
      <c r="B69" s="8" t="str">
        <f t="shared" si="33"/>
        <v>KID</v>
      </c>
      <c r="C69" s="8">
        <f t="shared" si="34"/>
        <v>264</v>
      </c>
      <c r="D69" s="9" t="s">
        <v>37</v>
      </c>
      <c r="E69" s="9" t="s">
        <v>30</v>
      </c>
      <c r="F69" s="101">
        <v>920</v>
      </c>
      <c r="G69" s="9" t="s">
        <v>50</v>
      </c>
      <c r="H69" s="10">
        <f t="shared" si="32"/>
        <v>46143</v>
      </c>
    </row>
    <row r="70" spans="2:8" s="3" customFormat="1" ht="18" customHeight="1" x14ac:dyDescent="0.25">
      <c r="B70" s="8" t="str">
        <f t="shared" si="33"/>
        <v>KID</v>
      </c>
      <c r="C70" s="8">
        <f t="shared" si="34"/>
        <v>264</v>
      </c>
      <c r="D70" s="9" t="s">
        <v>37</v>
      </c>
      <c r="E70" s="9" t="s">
        <v>30</v>
      </c>
      <c r="F70" s="101">
        <v>921</v>
      </c>
      <c r="G70" s="9" t="s">
        <v>50</v>
      </c>
      <c r="H70" s="10">
        <f t="shared" si="32"/>
        <v>46143</v>
      </c>
    </row>
    <row r="71" spans="2:8" s="3" customFormat="1" ht="18" customHeight="1" x14ac:dyDescent="0.25">
      <c r="B71" s="8" t="str">
        <f t="shared" si="33"/>
        <v>KID</v>
      </c>
      <c r="C71" s="8">
        <f t="shared" si="34"/>
        <v>264</v>
      </c>
      <c r="D71" s="9" t="s">
        <v>37</v>
      </c>
      <c r="E71" s="9" t="s">
        <v>30</v>
      </c>
      <c r="F71" s="101">
        <v>920</v>
      </c>
      <c r="G71" s="9" t="s">
        <v>50</v>
      </c>
      <c r="H71" s="10">
        <f t="shared" si="32"/>
        <v>46143</v>
      </c>
    </row>
    <row r="72" spans="2:8" s="3" customFormat="1" ht="18" customHeight="1" x14ac:dyDescent="0.25">
      <c r="B72" s="8" t="str">
        <f t="shared" si="33"/>
        <v>KID</v>
      </c>
      <c r="C72" s="8">
        <f t="shared" si="34"/>
        <v>264</v>
      </c>
      <c r="D72" s="9" t="s">
        <v>37</v>
      </c>
      <c r="E72" s="9" t="s">
        <v>30</v>
      </c>
      <c r="F72" s="101">
        <v>921</v>
      </c>
      <c r="G72" s="9" t="s">
        <v>50</v>
      </c>
      <c r="H72" s="10">
        <f t="shared" si="32"/>
        <v>46143</v>
      </c>
    </row>
    <row r="73" spans="2:8" s="3" customFormat="1" ht="18" customHeight="1" x14ac:dyDescent="0.25">
      <c r="B73" s="8" t="str">
        <f t="shared" si="33"/>
        <v>KID</v>
      </c>
      <c r="C73" s="8">
        <f t="shared" si="34"/>
        <v>264</v>
      </c>
      <c r="D73" s="9" t="s">
        <v>37</v>
      </c>
      <c r="E73" s="9" t="s">
        <v>30</v>
      </c>
      <c r="F73" s="101">
        <v>920</v>
      </c>
      <c r="G73" s="9" t="s">
        <v>50</v>
      </c>
      <c r="H73" s="10">
        <f t="shared" si="32"/>
        <v>46143</v>
      </c>
    </row>
    <row r="74" spans="2:8" s="3" customFormat="1" ht="18" customHeight="1" x14ac:dyDescent="0.25">
      <c r="B74" s="8" t="str">
        <f t="shared" si="33"/>
        <v>KID</v>
      </c>
      <c r="C74" s="8">
        <f t="shared" si="34"/>
        <v>264</v>
      </c>
      <c r="D74" s="9" t="s">
        <v>37</v>
      </c>
      <c r="E74" s="9" t="s">
        <v>30</v>
      </c>
      <c r="F74" s="101">
        <v>921</v>
      </c>
      <c r="G74" s="9" t="s">
        <v>50</v>
      </c>
      <c r="H74" s="10">
        <f t="shared" si="32"/>
        <v>46143</v>
      </c>
    </row>
    <row r="75" spans="2:8" s="3" customFormat="1" ht="18" customHeight="1" x14ac:dyDescent="0.25">
      <c r="B75" s="8" t="str">
        <f t="shared" si="33"/>
        <v>KID</v>
      </c>
      <c r="C75" s="8">
        <f t="shared" si="34"/>
        <v>264</v>
      </c>
      <c r="D75" s="9" t="s">
        <v>37</v>
      </c>
      <c r="E75" s="9" t="s">
        <v>30</v>
      </c>
      <c r="F75" s="101">
        <v>920</v>
      </c>
      <c r="G75" s="9" t="s">
        <v>50</v>
      </c>
      <c r="H75" s="10">
        <f t="shared" si="32"/>
        <v>46143</v>
      </c>
    </row>
    <row r="76" spans="2:8" s="3" customFormat="1" ht="18" customHeight="1" x14ac:dyDescent="0.25">
      <c r="B76" s="8" t="str">
        <f t="shared" si="33"/>
        <v>KID</v>
      </c>
      <c r="C76" s="8">
        <f t="shared" si="34"/>
        <v>264</v>
      </c>
      <c r="D76" s="9" t="s">
        <v>37</v>
      </c>
      <c r="E76" s="9" t="s">
        <v>30</v>
      </c>
      <c r="F76" s="101">
        <v>921</v>
      </c>
      <c r="G76" s="9" t="s">
        <v>50</v>
      </c>
      <c r="H76" s="10">
        <f t="shared" si="32"/>
        <v>46143</v>
      </c>
    </row>
    <row r="77" spans="2:8" s="3" customFormat="1" ht="18" customHeight="1" x14ac:dyDescent="0.25">
      <c r="B77" s="8" t="str">
        <f t="shared" si="33"/>
        <v>KID</v>
      </c>
      <c r="C77" s="8">
        <f t="shared" si="34"/>
        <v>264</v>
      </c>
      <c r="D77" s="9" t="s">
        <v>37</v>
      </c>
      <c r="E77" s="9" t="s">
        <v>29</v>
      </c>
      <c r="F77" s="101">
        <v>921</v>
      </c>
      <c r="G77" s="9" t="s">
        <v>50</v>
      </c>
      <c r="H77" s="10">
        <f t="shared" si="32"/>
        <v>46143</v>
      </c>
    </row>
    <row r="78" spans="2:8" s="3" customFormat="1" ht="18" customHeight="1" x14ac:dyDescent="0.25">
      <c r="B78" s="8" t="str">
        <f t="shared" si="33"/>
        <v>KID</v>
      </c>
      <c r="C78" s="8">
        <f t="shared" si="34"/>
        <v>264</v>
      </c>
      <c r="D78" s="9" t="s">
        <v>37</v>
      </c>
      <c r="E78" s="9" t="s">
        <v>29</v>
      </c>
      <c r="F78" s="101">
        <v>920</v>
      </c>
      <c r="G78" s="9" t="s">
        <v>50</v>
      </c>
      <c r="H78" s="10">
        <f t="shared" si="32"/>
        <v>46143</v>
      </c>
    </row>
    <row r="79" spans="2:8" s="3" customFormat="1" ht="18" customHeight="1" x14ac:dyDescent="0.25">
      <c r="B79" s="8" t="str">
        <f t="shared" si="33"/>
        <v>KID</v>
      </c>
      <c r="C79" s="8">
        <f t="shared" si="34"/>
        <v>264</v>
      </c>
      <c r="D79" s="9" t="s">
        <v>37</v>
      </c>
      <c r="E79" s="9" t="s">
        <v>29</v>
      </c>
      <c r="F79" s="101">
        <v>921</v>
      </c>
      <c r="G79" s="9" t="s">
        <v>50</v>
      </c>
      <c r="H79" s="10">
        <f t="shared" si="32"/>
        <v>46143</v>
      </c>
    </row>
    <row r="80" spans="2:8" s="3" customFormat="1" ht="18" customHeight="1" x14ac:dyDescent="0.25">
      <c r="B80" s="8" t="str">
        <f t="shared" si="33"/>
        <v>KID</v>
      </c>
      <c r="C80" s="8">
        <f t="shared" si="34"/>
        <v>264</v>
      </c>
      <c r="D80" s="9" t="s">
        <v>37</v>
      </c>
      <c r="E80" s="9" t="s">
        <v>29</v>
      </c>
      <c r="F80" s="101">
        <v>920</v>
      </c>
      <c r="G80" s="9" t="s">
        <v>50</v>
      </c>
      <c r="H80" s="10">
        <f t="shared" si="32"/>
        <v>46143</v>
      </c>
    </row>
    <row r="81" spans="2:8" s="3" customFormat="1" ht="18" customHeight="1" x14ac:dyDescent="0.25">
      <c r="B81" s="8" t="str">
        <f t="shared" si="33"/>
        <v>KID</v>
      </c>
      <c r="C81" s="8">
        <f t="shared" si="34"/>
        <v>264</v>
      </c>
      <c r="D81" s="9" t="s">
        <v>37</v>
      </c>
      <c r="E81" s="9" t="s">
        <v>29</v>
      </c>
      <c r="F81" s="101">
        <v>921</v>
      </c>
      <c r="G81" s="9" t="s">
        <v>50</v>
      </c>
      <c r="H81" s="10">
        <f t="shared" si="32"/>
        <v>46143</v>
      </c>
    </row>
    <row r="82" spans="2:8" s="3" customFormat="1" ht="18" customHeight="1" x14ac:dyDescent="0.25">
      <c r="B82" s="8" t="str">
        <f t="shared" si="33"/>
        <v>KID</v>
      </c>
      <c r="C82" s="8">
        <f t="shared" si="34"/>
        <v>264</v>
      </c>
      <c r="D82" s="9" t="s">
        <v>37</v>
      </c>
      <c r="E82" s="9" t="s">
        <v>29</v>
      </c>
      <c r="F82" s="101">
        <v>920</v>
      </c>
      <c r="G82" s="9" t="s">
        <v>50</v>
      </c>
      <c r="H82" s="10">
        <f t="shared" si="32"/>
        <v>46143</v>
      </c>
    </row>
    <row r="83" spans="2:8" s="3" customFormat="1" ht="18" customHeight="1" x14ac:dyDescent="0.25">
      <c r="B83" s="8" t="str">
        <f t="shared" si="33"/>
        <v>KID</v>
      </c>
      <c r="C83" s="8">
        <f t="shared" si="34"/>
        <v>264</v>
      </c>
      <c r="D83" s="9" t="s">
        <v>37</v>
      </c>
      <c r="E83" s="9" t="s">
        <v>29</v>
      </c>
      <c r="F83" s="101">
        <v>921</v>
      </c>
      <c r="G83" s="9" t="s">
        <v>50</v>
      </c>
      <c r="H83" s="10">
        <f t="shared" si="32"/>
        <v>46143</v>
      </c>
    </row>
    <row r="84" spans="2:8" s="3" customFormat="1" ht="18" customHeight="1" x14ac:dyDescent="0.25">
      <c r="B84" s="8" t="str">
        <f t="shared" si="33"/>
        <v>KID</v>
      </c>
      <c r="C84" s="8">
        <f t="shared" si="34"/>
        <v>264</v>
      </c>
      <c r="D84" s="9" t="s">
        <v>37</v>
      </c>
      <c r="E84" s="9" t="s">
        <v>29</v>
      </c>
      <c r="F84" s="101">
        <v>920</v>
      </c>
      <c r="G84" s="9" t="s">
        <v>50</v>
      </c>
      <c r="H84" s="10">
        <f t="shared" si="32"/>
        <v>46143</v>
      </c>
    </row>
    <row r="85" spans="2:8" s="3" customFormat="1" ht="18" customHeight="1" x14ac:dyDescent="0.25">
      <c r="B85" s="8" t="str">
        <f t="shared" si="33"/>
        <v>KID</v>
      </c>
      <c r="C85" s="8">
        <f t="shared" si="34"/>
        <v>264</v>
      </c>
      <c r="D85" s="9" t="s">
        <v>37</v>
      </c>
      <c r="E85" s="9" t="s">
        <v>29</v>
      </c>
      <c r="F85" s="101">
        <v>921</v>
      </c>
      <c r="G85" s="9" t="s">
        <v>50</v>
      </c>
      <c r="H85" s="10">
        <f t="shared" si="32"/>
        <v>46143</v>
      </c>
    </row>
    <row r="86" spans="2:8" s="3" customFormat="1" ht="18" customHeight="1" x14ac:dyDescent="0.25">
      <c r="B86" s="8" t="str">
        <f t="shared" si="33"/>
        <v>KID</v>
      </c>
      <c r="C86" s="8">
        <f t="shared" si="34"/>
        <v>264</v>
      </c>
      <c r="D86" s="9" t="s">
        <v>37</v>
      </c>
      <c r="E86" s="9" t="s">
        <v>29</v>
      </c>
      <c r="F86" s="101">
        <v>920</v>
      </c>
      <c r="G86" s="9" t="s">
        <v>50</v>
      </c>
      <c r="H86" s="10">
        <f t="shared" si="32"/>
        <v>46143</v>
      </c>
    </row>
    <row r="87" spans="2:8" s="3" customFormat="1" ht="18" customHeight="1" x14ac:dyDescent="0.25">
      <c r="B87" s="8" t="str">
        <f t="shared" si="33"/>
        <v>KID</v>
      </c>
      <c r="C87" s="8">
        <f t="shared" si="34"/>
        <v>264</v>
      </c>
      <c r="D87" s="9" t="s">
        <v>37</v>
      </c>
      <c r="E87" s="9" t="s">
        <v>29</v>
      </c>
      <c r="F87" s="101">
        <v>921</v>
      </c>
      <c r="G87" s="9" t="s">
        <v>50</v>
      </c>
      <c r="H87" s="10">
        <f t="shared" si="32"/>
        <v>46143</v>
      </c>
    </row>
    <row r="88" spans="2:8" s="3" customFormat="1" ht="18" customHeight="1" x14ac:dyDescent="0.25">
      <c r="B88" s="8" t="str">
        <f t="shared" si="33"/>
        <v>KID</v>
      </c>
      <c r="C88" s="8">
        <f t="shared" si="34"/>
        <v>264</v>
      </c>
      <c r="D88" s="9" t="s">
        <v>37</v>
      </c>
      <c r="E88" s="9" t="s">
        <v>29</v>
      </c>
      <c r="F88" s="101">
        <v>920</v>
      </c>
      <c r="G88" s="9" t="s">
        <v>50</v>
      </c>
      <c r="H88" s="10">
        <f t="shared" si="32"/>
        <v>46143</v>
      </c>
    </row>
    <row r="89" spans="2:8" s="3" customFormat="1" ht="18" customHeight="1" x14ac:dyDescent="0.25">
      <c r="B89" s="8" t="str">
        <f t="shared" si="33"/>
        <v>KID</v>
      </c>
      <c r="C89" s="8">
        <f t="shared" si="34"/>
        <v>264</v>
      </c>
      <c r="D89" s="9" t="s">
        <v>37</v>
      </c>
      <c r="E89" s="9" t="s">
        <v>29</v>
      </c>
      <c r="F89" s="101">
        <v>921</v>
      </c>
      <c r="G89" s="9" t="s">
        <v>50</v>
      </c>
      <c r="H89" s="10">
        <f t="shared" si="32"/>
        <v>46143</v>
      </c>
    </row>
    <row r="90" spans="2:8" ht="18" customHeight="1" x14ac:dyDescent="0.25">
      <c r="B90" s="8" t="str">
        <f t="shared" si="33"/>
        <v>KID</v>
      </c>
      <c r="C90" s="8">
        <f t="shared" si="34"/>
        <v>264</v>
      </c>
      <c r="D90" s="9" t="s">
        <v>37</v>
      </c>
      <c r="E90" s="9" t="s">
        <v>29</v>
      </c>
      <c r="F90" s="101">
        <v>920</v>
      </c>
      <c r="G90" s="9" t="s">
        <v>50</v>
      </c>
      <c r="H90" s="10">
        <f t="shared" si="32"/>
        <v>46143</v>
      </c>
    </row>
    <row r="91" spans="2:8" ht="18" customHeight="1" x14ac:dyDescent="0.25">
      <c r="B91" s="8" t="str">
        <f t="shared" ref="B91:B94" si="35">$C$4</f>
        <v>KID</v>
      </c>
      <c r="C91" s="8">
        <f t="shared" ref="C91:C94" si="36">$C$1</f>
        <v>264</v>
      </c>
      <c r="D91" s="9" t="s">
        <v>37</v>
      </c>
      <c r="E91" s="9" t="s">
        <v>29</v>
      </c>
      <c r="F91" s="101">
        <v>921</v>
      </c>
      <c r="G91" s="9" t="s">
        <v>50</v>
      </c>
      <c r="H91" s="10">
        <f t="shared" ref="H91:H94" si="37">$C$3</f>
        <v>46143</v>
      </c>
    </row>
    <row r="92" spans="2:8" ht="18" customHeight="1" x14ac:dyDescent="0.25">
      <c r="B92" s="8" t="str">
        <f t="shared" si="35"/>
        <v>KID</v>
      </c>
      <c r="C92" s="8">
        <f t="shared" si="36"/>
        <v>264</v>
      </c>
      <c r="D92" s="9" t="s">
        <v>37</v>
      </c>
      <c r="E92" s="9" t="s">
        <v>29</v>
      </c>
      <c r="F92" s="101">
        <v>920</v>
      </c>
      <c r="G92" s="9" t="s">
        <v>50</v>
      </c>
      <c r="H92" s="10">
        <f t="shared" si="37"/>
        <v>46143</v>
      </c>
    </row>
    <row r="93" spans="2:8" ht="18" customHeight="1" x14ac:dyDescent="0.25">
      <c r="B93" s="8" t="str">
        <f t="shared" si="35"/>
        <v>KID</v>
      </c>
      <c r="C93" s="8">
        <f t="shared" si="36"/>
        <v>264</v>
      </c>
      <c r="D93" s="9" t="s">
        <v>37</v>
      </c>
      <c r="E93" s="9" t="s">
        <v>29</v>
      </c>
      <c r="F93" s="101">
        <v>921</v>
      </c>
      <c r="G93" s="9" t="s">
        <v>50</v>
      </c>
      <c r="H93" s="10">
        <f t="shared" si="37"/>
        <v>46143</v>
      </c>
    </row>
    <row r="94" spans="2:8" ht="18" customHeight="1" x14ac:dyDescent="0.25">
      <c r="B94" s="8" t="str">
        <f t="shared" si="35"/>
        <v>KID</v>
      </c>
      <c r="C94" s="8">
        <f t="shared" si="36"/>
        <v>264</v>
      </c>
      <c r="D94" s="9" t="s">
        <v>37</v>
      </c>
      <c r="E94" s="9" t="s">
        <v>29</v>
      </c>
      <c r="F94" s="101">
        <v>920</v>
      </c>
      <c r="G94" s="9" t="s">
        <v>50</v>
      </c>
      <c r="H94" s="10">
        <f t="shared" si="37"/>
        <v>46143</v>
      </c>
    </row>
  </sheetData>
  <autoFilter ref="B21:H89" xr:uid="{00000000-0001-0000-0000-000000000000}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S49"/>
  <sheetViews>
    <sheetView showGridLines="0" tabSelected="1" zoomScale="80" zoomScaleNormal="80" zoomScaleSheetLayoutView="70" workbookViewId="0">
      <pane xSplit="2" topLeftCell="C1" activePane="topRight" state="frozen"/>
      <selection activeCell="A30" activeCellId="5" sqref="A5:XFD5 A13:XFD13 A17:XFD17 A22:XFD22 A27:XFD27 A30:XFD30"/>
      <selection pane="topRight" activeCell="B24" sqref="B24"/>
    </sheetView>
  </sheetViews>
  <sheetFormatPr defaultColWidth="12.59765625" defaultRowHeight="18" customHeight="1" outlineLevelRow="1" x14ac:dyDescent="0.25"/>
  <cols>
    <col min="1" max="1" width="2.19921875" style="139" customWidth="1"/>
    <col min="2" max="2" width="20.19921875" style="139" customWidth="1"/>
    <col min="3" max="3" width="8.59765625" style="139" customWidth="1"/>
    <col min="4" max="4" width="11.19921875" style="139" customWidth="1"/>
    <col min="5" max="5" width="11" style="126" customWidth="1"/>
    <col min="6" max="6" width="9.69921875" style="139" customWidth="1"/>
    <col min="7" max="58" width="8.69921875" style="139" customWidth="1"/>
    <col min="59" max="70" width="8.69921875" style="126" customWidth="1"/>
    <col min="71" max="71" width="2.19921875" style="126" customWidth="1"/>
    <col min="72" max="16384" width="12.59765625" style="139"/>
  </cols>
  <sheetData>
    <row r="1" spans="1:71" s="120" customFormat="1" ht="18" customHeight="1" thickBot="1" x14ac:dyDescent="0.3">
      <c r="A1" s="117"/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BS1" s="117"/>
    </row>
    <row r="2" spans="1:71" s="122" customFormat="1" ht="21.75" customHeight="1" x14ac:dyDescent="0.25">
      <c r="A2" s="121"/>
      <c r="B2" s="140" t="str">
        <f>Input!$B$1 &amp;"" &amp;Input!$C$1 &amp;": " &amp;Input!$C$2</f>
        <v>Route 264: Century City - Century City Rail</v>
      </c>
      <c r="C2" s="141"/>
      <c r="D2" s="141"/>
      <c r="E2" s="142"/>
      <c r="F2" s="142"/>
      <c r="G2" s="141"/>
      <c r="H2" s="141"/>
      <c r="I2" s="141"/>
      <c r="J2" s="141"/>
      <c r="K2" s="141"/>
      <c r="L2" s="142"/>
      <c r="M2" s="141"/>
      <c r="N2" s="141"/>
      <c r="O2" s="142"/>
      <c r="P2" s="141"/>
      <c r="Q2" s="141"/>
      <c r="R2" s="142"/>
      <c r="S2" s="141"/>
      <c r="T2" s="141"/>
      <c r="U2" s="142"/>
      <c r="V2" s="141"/>
      <c r="W2" s="141"/>
      <c r="X2" s="142"/>
      <c r="Y2" s="141"/>
      <c r="Z2" s="141"/>
      <c r="AA2" s="142"/>
      <c r="AB2" s="141"/>
      <c r="AC2" s="141"/>
      <c r="AD2" s="142"/>
      <c r="AE2" s="141"/>
      <c r="AF2" s="141"/>
      <c r="AG2" s="142"/>
      <c r="AH2" s="141"/>
      <c r="AI2" s="141"/>
      <c r="AJ2" s="142"/>
      <c r="AK2" s="141"/>
      <c r="AL2" s="141"/>
      <c r="AM2" s="142"/>
      <c r="AN2" s="141"/>
      <c r="AO2" s="141"/>
      <c r="AP2" s="142"/>
      <c r="AQ2" s="141"/>
      <c r="AR2" s="141"/>
      <c r="AS2" s="142"/>
      <c r="AT2" s="141"/>
      <c r="AU2" s="141"/>
      <c r="AV2" s="142"/>
      <c r="AW2" s="141"/>
      <c r="AX2" s="141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52"/>
      <c r="BP2" s="150"/>
      <c r="BQ2" s="150"/>
      <c r="BR2" s="150"/>
      <c r="BS2" s="121"/>
    </row>
    <row r="3" spans="1:71" s="124" customFormat="1" ht="21.75" customHeight="1" x14ac:dyDescent="0.25">
      <c r="A3" s="123"/>
      <c r="B3" s="143" t="str">
        <f>Input!$B$3 &amp;" " &amp;TEXT(Input!$C$3,"dd mmm yyyy")</f>
        <v>Timetable effective 01 May 2026</v>
      </c>
      <c r="C3" s="144"/>
      <c r="D3" s="144"/>
      <c r="E3" s="145"/>
      <c r="F3" s="145"/>
      <c r="G3" s="144"/>
      <c r="H3" s="144"/>
      <c r="I3" s="146"/>
      <c r="J3" s="144"/>
      <c r="K3" s="146"/>
      <c r="L3" s="145"/>
      <c r="M3" s="144"/>
      <c r="N3" s="144"/>
      <c r="O3" s="145"/>
      <c r="P3" s="144"/>
      <c r="Q3" s="144"/>
      <c r="R3" s="145"/>
      <c r="S3" s="144"/>
      <c r="T3" s="144"/>
      <c r="U3" s="145"/>
      <c r="V3" s="144"/>
      <c r="W3" s="144"/>
      <c r="X3" s="145"/>
      <c r="Y3" s="144"/>
      <c r="Z3" s="144"/>
      <c r="AA3" s="145"/>
      <c r="AB3" s="144"/>
      <c r="AC3" s="144"/>
      <c r="AD3" s="145"/>
      <c r="AE3" s="144"/>
      <c r="AF3" s="144"/>
      <c r="AG3" s="145"/>
      <c r="AH3" s="144"/>
      <c r="AI3" s="144"/>
      <c r="AJ3" s="145"/>
      <c r="AK3" s="144"/>
      <c r="AL3" s="144"/>
      <c r="AM3" s="145"/>
      <c r="AN3" s="144"/>
      <c r="AO3" s="144"/>
      <c r="AP3" s="145"/>
      <c r="AQ3" s="144"/>
      <c r="AR3" s="144"/>
      <c r="AS3" s="145"/>
      <c r="AT3" s="144"/>
      <c r="AU3" s="144"/>
      <c r="AV3" s="145"/>
      <c r="AW3" s="144"/>
      <c r="AX3" s="144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53"/>
      <c r="BP3" s="151"/>
      <c r="BQ3" s="151"/>
      <c r="BR3" s="151"/>
      <c r="BS3" s="123"/>
    </row>
    <row r="4" spans="1:71" s="122" customFormat="1" ht="21.75" customHeight="1" thickBot="1" x14ac:dyDescent="0.3">
      <c r="A4" s="121"/>
      <c r="B4" s="147" t="s">
        <v>41</v>
      </c>
      <c r="C4" s="148"/>
      <c r="D4" s="148"/>
      <c r="E4" s="149"/>
      <c r="F4" s="149"/>
      <c r="G4" s="148"/>
      <c r="H4" s="148"/>
      <c r="I4" s="148"/>
      <c r="J4" s="148"/>
      <c r="K4" s="148"/>
      <c r="L4" s="148"/>
      <c r="M4" s="148"/>
      <c r="N4" s="148"/>
      <c r="O4" s="149"/>
      <c r="P4" s="148"/>
      <c r="Q4" s="148"/>
      <c r="R4" s="149"/>
      <c r="S4" s="148"/>
      <c r="T4" s="148"/>
      <c r="U4" s="149"/>
      <c r="V4" s="148"/>
      <c r="W4" s="148"/>
      <c r="X4" s="149"/>
      <c r="Y4" s="148"/>
      <c r="Z4" s="148"/>
      <c r="AA4" s="149"/>
      <c r="AB4" s="148"/>
      <c r="AC4" s="148"/>
      <c r="AD4" s="149"/>
      <c r="AE4" s="148"/>
      <c r="AF4" s="148"/>
      <c r="AG4" s="149"/>
      <c r="AH4" s="148"/>
      <c r="AI4" s="148"/>
      <c r="AJ4" s="149"/>
      <c r="AK4" s="148"/>
      <c r="AL4" s="148"/>
      <c r="AM4" s="149"/>
      <c r="AN4" s="148"/>
      <c r="AO4" s="148"/>
      <c r="AP4" s="149"/>
      <c r="AQ4" s="148"/>
      <c r="AR4" s="148"/>
      <c r="AS4" s="149"/>
      <c r="AT4" s="148"/>
      <c r="AU4" s="148"/>
      <c r="AV4" s="149"/>
      <c r="AW4" s="148"/>
      <c r="AX4" s="148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54"/>
      <c r="BP4" s="150"/>
      <c r="BQ4" s="150"/>
      <c r="BR4" s="150"/>
      <c r="BS4" s="121"/>
    </row>
    <row r="5" spans="1:71" s="125" customFormat="1" ht="18" customHeight="1" x14ac:dyDescent="0.25">
      <c r="A5" s="117"/>
      <c r="AA5" s="126"/>
      <c r="AB5" s="126"/>
      <c r="AC5" s="126"/>
      <c r="AD5" s="126"/>
      <c r="AE5" s="126"/>
      <c r="AF5" s="126"/>
      <c r="AG5" s="126"/>
      <c r="AH5" s="126"/>
      <c r="AI5" s="126"/>
      <c r="BQ5" s="117"/>
      <c r="BS5" s="117"/>
    </row>
    <row r="6" spans="1:71" s="132" customFormat="1" ht="21" customHeight="1" x14ac:dyDescent="0.25">
      <c r="A6" s="125"/>
      <c r="B6" s="127" t="s">
        <v>43</v>
      </c>
      <c r="C6" s="128" t="s">
        <v>5</v>
      </c>
      <c r="D6" s="129">
        <v>0.2361111111111111</v>
      </c>
      <c r="E6" s="130">
        <v>0.24305555555555555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1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>
        <v>0.61805555555555558</v>
      </c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25"/>
    </row>
    <row r="7" spans="1:71" s="117" customFormat="1" ht="24" customHeight="1" x14ac:dyDescent="0.25">
      <c r="A7" s="125"/>
      <c r="B7" s="127" t="s">
        <v>44</v>
      </c>
      <c r="C7" s="128" t="s">
        <v>5</v>
      </c>
      <c r="D7" s="129">
        <v>0.25</v>
      </c>
      <c r="E7" s="129">
        <v>0.25694444444444442</v>
      </c>
      <c r="F7" s="129">
        <v>0.2638888888888889</v>
      </c>
      <c r="G7" s="129">
        <v>0.27083333333333326</v>
      </c>
      <c r="H7" s="129">
        <v>0.27777777777777768</v>
      </c>
      <c r="I7" s="129">
        <v>0.2847222222222221</v>
      </c>
      <c r="J7" s="129">
        <v>0.29166666666666652</v>
      </c>
      <c r="K7" s="129">
        <v>0.29861111111111094</v>
      </c>
      <c r="L7" s="129">
        <v>0.30555555555555536</v>
      </c>
      <c r="M7" s="129">
        <v>0.31249999999999978</v>
      </c>
      <c r="N7" s="129">
        <v>0.3194444444444442</v>
      </c>
      <c r="O7" s="129">
        <v>0.32638888888888862</v>
      </c>
      <c r="P7" s="129">
        <v>0.33333333333333304</v>
      </c>
      <c r="Q7" s="129">
        <v>0.34027777777777746</v>
      </c>
      <c r="R7" s="129">
        <v>0.34722222222222188</v>
      </c>
      <c r="S7" s="129">
        <v>0.3541666666666663</v>
      </c>
      <c r="T7" s="129">
        <v>0.36111111111111072</v>
      </c>
      <c r="U7" s="129">
        <v>0.36805555555555514</v>
      </c>
      <c r="V7" s="129">
        <v>0.37499999999999956</v>
      </c>
      <c r="W7" s="129">
        <v>0.38194444444444398</v>
      </c>
      <c r="X7" s="129">
        <v>0.3888888888888884</v>
      </c>
      <c r="Y7" s="129">
        <v>0.39583333333333282</v>
      </c>
      <c r="Z7" s="129">
        <v>0.40277777777777724</v>
      </c>
      <c r="AA7" s="129">
        <v>0.41666666666666613</v>
      </c>
      <c r="AB7" s="129">
        <v>0.43055555555555503</v>
      </c>
      <c r="AC7" s="129">
        <v>0.44444444444444392</v>
      </c>
      <c r="AD7" s="129">
        <v>0.45833333333333282</v>
      </c>
      <c r="AE7" s="129">
        <v>0.47222222222222171</v>
      </c>
      <c r="AF7" s="129">
        <v>0.48611111111111061</v>
      </c>
      <c r="AG7" s="129">
        <v>0.4999999999999995</v>
      </c>
      <c r="AH7" s="129">
        <v>0.5138888888888884</v>
      </c>
      <c r="AI7" s="129">
        <v>0.52777777777777724</v>
      </c>
      <c r="AJ7" s="129">
        <v>0.54166666666666607</v>
      </c>
      <c r="AK7" s="129">
        <v>0.55555555555555491</v>
      </c>
      <c r="AL7" s="129">
        <v>0.56944444444444375</v>
      </c>
      <c r="AM7" s="129">
        <v>0.58333333333333259</v>
      </c>
      <c r="AN7" s="129">
        <v>0.59722222222222143</v>
      </c>
      <c r="AO7" s="129">
        <v>0.61111111111111027</v>
      </c>
      <c r="AP7" s="129">
        <v>0.62499999999999911</v>
      </c>
      <c r="AQ7" s="129">
        <v>0.63194444444444353</v>
      </c>
      <c r="AR7" s="129">
        <v>0.63888888888888795</v>
      </c>
      <c r="AS7" s="129">
        <v>0.64583333333333237</v>
      </c>
      <c r="AT7" s="129">
        <v>0.65277777777777679</v>
      </c>
      <c r="AU7" s="129">
        <v>0.65972222222222121</v>
      </c>
      <c r="AV7" s="129">
        <v>0.66666666666666563</v>
      </c>
      <c r="AW7" s="129">
        <v>0.67361111111111005</v>
      </c>
      <c r="AX7" s="129">
        <v>0.68055555555555447</v>
      </c>
      <c r="AY7" s="129">
        <v>0.68749999999999889</v>
      </c>
      <c r="AZ7" s="129">
        <v>0.69444444444444331</v>
      </c>
      <c r="BA7" s="129">
        <v>0.70138888888888773</v>
      </c>
      <c r="BB7" s="129">
        <v>0.70833333333333215</v>
      </c>
      <c r="BC7" s="129">
        <v>0.71527777777777657</v>
      </c>
      <c r="BD7" s="129">
        <v>0.72222222222222099</v>
      </c>
      <c r="BE7" s="129">
        <v>0.72916666666666541</v>
      </c>
      <c r="BF7" s="129">
        <v>0.73611111111110983</v>
      </c>
      <c r="BG7" s="129">
        <v>0.74305555555555425</v>
      </c>
      <c r="BH7" s="129">
        <v>0.74999999999999867</v>
      </c>
      <c r="BI7" s="129">
        <v>0.75694444444444309</v>
      </c>
      <c r="BJ7" s="130">
        <v>0.76388888888888751</v>
      </c>
      <c r="BK7" s="129">
        <v>0.77083333333333193</v>
      </c>
      <c r="BL7" s="129">
        <v>0.77777777777777635</v>
      </c>
      <c r="BM7" s="129">
        <v>0.78472222222222077</v>
      </c>
      <c r="BN7" s="129">
        <v>0.79166666666666663</v>
      </c>
      <c r="BO7" s="129">
        <v>0.79861111111111116</v>
      </c>
      <c r="BP7" s="125"/>
    </row>
    <row r="8" spans="1:71" s="117" customFormat="1" ht="18" customHeight="1" x14ac:dyDescent="0.25">
      <c r="A8" s="125"/>
      <c r="B8" s="127" t="s">
        <v>46</v>
      </c>
      <c r="C8" s="128" t="s">
        <v>5</v>
      </c>
      <c r="D8" s="129">
        <v>0.25416666666666665</v>
      </c>
      <c r="E8" s="129">
        <v>0.26111111111111107</v>
      </c>
      <c r="F8" s="129">
        <v>0.26805555555555549</v>
      </c>
      <c r="G8" s="129">
        <v>0.27499999999999991</v>
      </c>
      <c r="H8" s="129">
        <v>0.28194444444444433</v>
      </c>
      <c r="I8" s="129">
        <v>0.28888888888888875</v>
      </c>
      <c r="J8" s="129">
        <v>0.29583333333333317</v>
      </c>
      <c r="K8" s="129">
        <v>0.30277777777777759</v>
      </c>
      <c r="L8" s="129">
        <v>0.30972222222222201</v>
      </c>
      <c r="M8" s="129">
        <v>0.31666666666666643</v>
      </c>
      <c r="N8" s="129">
        <v>0.32361111111111085</v>
      </c>
      <c r="O8" s="129">
        <v>0.33055555555555527</v>
      </c>
      <c r="P8" s="129">
        <v>0.33749999999999969</v>
      </c>
      <c r="Q8" s="129">
        <v>0.34444444444444411</v>
      </c>
      <c r="R8" s="129">
        <v>0.35138888888888853</v>
      </c>
      <c r="S8" s="129">
        <v>0.35833333333333295</v>
      </c>
      <c r="T8" s="129">
        <v>0.36527777777777737</v>
      </c>
      <c r="U8" s="129">
        <v>0.37222222222222179</v>
      </c>
      <c r="V8" s="129">
        <v>0.37916666666666621</v>
      </c>
      <c r="W8" s="129">
        <v>0.38611111111111063</v>
      </c>
      <c r="X8" s="130">
        <v>0.39305555555555505</v>
      </c>
      <c r="Y8" s="130">
        <v>0.39999999999999947</v>
      </c>
      <c r="Z8" s="130">
        <v>0.40694444444444389</v>
      </c>
      <c r="AA8" s="130">
        <v>0.42083333333333278</v>
      </c>
      <c r="AB8" s="130">
        <v>0.43472222222222168</v>
      </c>
      <c r="AC8" s="130">
        <v>0.44861111111111057</v>
      </c>
      <c r="AD8" s="130">
        <v>0.46249999999999947</v>
      </c>
      <c r="AE8" s="130">
        <v>0.47638888888888836</v>
      </c>
      <c r="AF8" s="130">
        <v>0.49027777777777726</v>
      </c>
      <c r="AG8" s="130">
        <v>0.50416666666666621</v>
      </c>
      <c r="AH8" s="130">
        <v>0.51805555555555505</v>
      </c>
      <c r="AI8" s="130">
        <v>0.53194444444444389</v>
      </c>
      <c r="AJ8" s="130">
        <v>0.54583333333333273</v>
      </c>
      <c r="AK8" s="130">
        <v>0.55972222222222157</v>
      </c>
      <c r="AL8" s="130">
        <v>0.57361111111111041</v>
      </c>
      <c r="AM8" s="130">
        <v>0.58749999999999925</v>
      </c>
      <c r="AN8" s="130">
        <v>0.60138888888888808</v>
      </c>
      <c r="AO8" s="130">
        <v>0.61527777777777692</v>
      </c>
      <c r="AP8" s="130">
        <v>0.62916666666666576</v>
      </c>
      <c r="AQ8" s="130">
        <v>0.63611111111111018</v>
      </c>
      <c r="AR8" s="130">
        <v>0.6430555555555546</v>
      </c>
      <c r="AS8" s="130">
        <v>0.64999999999999902</v>
      </c>
      <c r="AT8" s="130">
        <v>0.65694444444444344</v>
      </c>
      <c r="AU8" s="130">
        <v>0.66388888888888786</v>
      </c>
      <c r="AV8" s="130">
        <v>0.67083333333333228</v>
      </c>
      <c r="AW8" s="130">
        <v>0.6777777777777767</v>
      </c>
      <c r="AX8" s="130">
        <v>0.68472222222222112</v>
      </c>
      <c r="AY8" s="130">
        <v>0.69166666666666554</v>
      </c>
      <c r="AZ8" s="130">
        <v>0.69861111111110996</v>
      </c>
      <c r="BA8" s="130">
        <v>0.70555555555555438</v>
      </c>
      <c r="BB8" s="130">
        <v>0.7124999999999988</v>
      </c>
      <c r="BC8" s="130">
        <v>0.71944444444444322</v>
      </c>
      <c r="BD8" s="130">
        <v>0.72638888888888764</v>
      </c>
      <c r="BE8" s="130">
        <v>0.73333333333333206</v>
      </c>
      <c r="BF8" s="130">
        <v>0.74027777777777648</v>
      </c>
      <c r="BG8" s="130">
        <v>0.7472222222222209</v>
      </c>
      <c r="BH8" s="130">
        <v>0.75416666666666532</v>
      </c>
      <c r="BI8" s="130">
        <v>0.76111111111110974</v>
      </c>
      <c r="BJ8" s="130">
        <v>0.76805555555555416</v>
      </c>
      <c r="BK8" s="130">
        <v>0.77499999999999858</v>
      </c>
      <c r="BL8" s="130">
        <v>0.781944444444443</v>
      </c>
      <c r="BM8" s="130">
        <v>0.78888888888888742</v>
      </c>
      <c r="BN8" s="130">
        <v>0.79583333333333328</v>
      </c>
      <c r="BO8" s="130">
        <v>0.80277777777777781</v>
      </c>
      <c r="BP8" s="125"/>
    </row>
    <row r="9" spans="1:71" s="117" customFormat="1" ht="18" customHeight="1" x14ac:dyDescent="0.25">
      <c r="A9" s="125"/>
      <c r="B9" s="127" t="s">
        <v>47</v>
      </c>
      <c r="C9" s="128" t="s">
        <v>5</v>
      </c>
      <c r="D9" s="129">
        <v>0.25486111111111109</v>
      </c>
      <c r="E9" s="129">
        <v>0.26180555555555551</v>
      </c>
      <c r="F9" s="129">
        <v>0.26874999999999993</v>
      </c>
      <c r="G9" s="129">
        <v>0.27569444444444435</v>
      </c>
      <c r="H9" s="129">
        <v>0.28263888888888877</v>
      </c>
      <c r="I9" s="129">
        <v>0.28958333333333319</v>
      </c>
      <c r="J9" s="129">
        <v>0.29652777777777761</v>
      </c>
      <c r="K9" s="129">
        <v>0.30347222222222203</v>
      </c>
      <c r="L9" s="129">
        <v>0.31041666666666645</v>
      </c>
      <c r="M9" s="129">
        <v>0.31736111111111087</v>
      </c>
      <c r="N9" s="129">
        <v>0.32430555555555529</v>
      </c>
      <c r="O9" s="129">
        <v>0.33124999999999971</v>
      </c>
      <c r="P9" s="129">
        <v>0.33819444444444413</v>
      </c>
      <c r="Q9" s="129">
        <v>0.34513888888888855</v>
      </c>
      <c r="R9" s="129">
        <v>0.35208333333333297</v>
      </c>
      <c r="S9" s="129">
        <v>0.35902777777777739</v>
      </c>
      <c r="T9" s="129">
        <v>0.36597222222222181</v>
      </c>
      <c r="U9" s="129">
        <v>0.37291666666666623</v>
      </c>
      <c r="V9" s="129">
        <v>0.37986111111111065</v>
      </c>
      <c r="W9" s="129">
        <v>0.38680555555555507</v>
      </c>
      <c r="X9" s="130">
        <v>0.39374999999999949</v>
      </c>
      <c r="Y9" s="130">
        <v>0.40069444444444391</v>
      </c>
      <c r="Z9" s="130">
        <v>0.40763888888888833</v>
      </c>
      <c r="AA9" s="130">
        <v>0.42152777777777722</v>
      </c>
      <c r="AB9" s="130">
        <v>0.43541666666666612</v>
      </c>
      <c r="AC9" s="130">
        <v>0.44930555555555501</v>
      </c>
      <c r="AD9" s="130">
        <v>0.46319444444444391</v>
      </c>
      <c r="AE9" s="130">
        <v>0.4770833333333328</v>
      </c>
      <c r="AF9" s="130">
        <v>0.4909722222222217</v>
      </c>
      <c r="AG9" s="130">
        <v>0.50486111111111065</v>
      </c>
      <c r="AH9" s="130">
        <v>0.51874999999999949</v>
      </c>
      <c r="AI9" s="130">
        <v>0.53263888888888833</v>
      </c>
      <c r="AJ9" s="130">
        <v>0.54652777777777717</v>
      </c>
      <c r="AK9" s="130">
        <v>0.56041666666666601</v>
      </c>
      <c r="AL9" s="130">
        <v>0.57430555555555485</v>
      </c>
      <c r="AM9" s="130">
        <v>0.58819444444444369</v>
      </c>
      <c r="AN9" s="130">
        <v>0.60208333333333253</v>
      </c>
      <c r="AO9" s="130">
        <v>0.61597222222222137</v>
      </c>
      <c r="AP9" s="130">
        <v>0.62986111111111021</v>
      </c>
      <c r="AQ9" s="130">
        <v>0.63680555555555463</v>
      </c>
      <c r="AR9" s="130">
        <v>0.64374999999999905</v>
      </c>
      <c r="AS9" s="130">
        <v>0.65069444444444346</v>
      </c>
      <c r="AT9" s="130">
        <v>0.65763888888888788</v>
      </c>
      <c r="AU9" s="130">
        <v>0.6645833333333323</v>
      </c>
      <c r="AV9" s="130">
        <v>0.67152777777777672</v>
      </c>
      <c r="AW9" s="130">
        <v>0.67847222222222114</v>
      </c>
      <c r="AX9" s="130">
        <v>0.68541666666666556</v>
      </c>
      <c r="AY9" s="130">
        <v>0.69236111111110998</v>
      </c>
      <c r="AZ9" s="130">
        <v>0.6993055555555544</v>
      </c>
      <c r="BA9" s="130">
        <v>0.70624999999999882</v>
      </c>
      <c r="BB9" s="130">
        <v>0.71319444444444324</v>
      </c>
      <c r="BC9" s="130">
        <v>0.72013888888888766</v>
      </c>
      <c r="BD9" s="130">
        <v>0.72708333333333208</v>
      </c>
      <c r="BE9" s="130">
        <v>0.7340277777777765</v>
      </c>
      <c r="BF9" s="130">
        <v>0.74097222222222092</v>
      </c>
      <c r="BG9" s="130">
        <v>0.74791666666666534</v>
      </c>
      <c r="BH9" s="130">
        <v>0.75486111111110976</v>
      </c>
      <c r="BI9" s="130">
        <v>0.76180555555555418</v>
      </c>
      <c r="BJ9" s="130">
        <v>0.7687499999999986</v>
      </c>
      <c r="BK9" s="130">
        <v>0.77569444444444302</v>
      </c>
      <c r="BL9" s="130">
        <v>0.78263888888888744</v>
      </c>
      <c r="BM9" s="130">
        <v>0.78958333333333186</v>
      </c>
      <c r="BN9" s="130">
        <v>0.79652777777777772</v>
      </c>
      <c r="BO9" s="130">
        <v>0.80347222222222225</v>
      </c>
      <c r="BP9" s="125"/>
    </row>
    <row r="10" spans="1:71" s="117" customFormat="1" ht="18" customHeight="1" x14ac:dyDescent="0.25">
      <c r="A10" s="125"/>
      <c r="B10" s="127" t="s">
        <v>48</v>
      </c>
      <c r="C10" s="128" t="s">
        <v>5</v>
      </c>
      <c r="D10" s="129">
        <v>0.25555555555555554</v>
      </c>
      <c r="E10" s="129">
        <v>0.26249999999999996</v>
      </c>
      <c r="F10" s="129">
        <v>0.26944444444444438</v>
      </c>
      <c r="G10" s="129">
        <v>0.2763888888888888</v>
      </c>
      <c r="H10" s="129">
        <v>0.28333333333333321</v>
      </c>
      <c r="I10" s="129">
        <v>0.29027777777777763</v>
      </c>
      <c r="J10" s="129">
        <v>0.29722222222222205</v>
      </c>
      <c r="K10" s="129">
        <v>0.30416666666666647</v>
      </c>
      <c r="L10" s="129">
        <v>0.31111111111111089</v>
      </c>
      <c r="M10" s="129">
        <v>0.31805555555555531</v>
      </c>
      <c r="N10" s="129">
        <v>0.32499999999999973</v>
      </c>
      <c r="O10" s="129">
        <v>0.33194444444444415</v>
      </c>
      <c r="P10" s="129">
        <v>0.33888888888888857</v>
      </c>
      <c r="Q10" s="129">
        <v>0.34583333333333299</v>
      </c>
      <c r="R10" s="129">
        <v>0.35277777777777741</v>
      </c>
      <c r="S10" s="129">
        <v>0.35972222222222183</v>
      </c>
      <c r="T10" s="129">
        <v>0.36666666666666625</v>
      </c>
      <c r="U10" s="129">
        <v>0.37361111111111067</v>
      </c>
      <c r="V10" s="129">
        <v>0.38055555555555509</v>
      </c>
      <c r="W10" s="129">
        <v>0.38749999999999951</v>
      </c>
      <c r="X10" s="130">
        <v>0.39444444444444393</v>
      </c>
      <c r="Y10" s="130">
        <v>0.40138888888888835</v>
      </c>
      <c r="Z10" s="130">
        <v>0.40833333333333277</v>
      </c>
      <c r="AA10" s="130">
        <v>0.42222222222222167</v>
      </c>
      <c r="AB10" s="130">
        <v>0.43611111111111056</v>
      </c>
      <c r="AC10" s="130">
        <v>0.44999999999999946</v>
      </c>
      <c r="AD10" s="130">
        <v>0.46388888888888835</v>
      </c>
      <c r="AE10" s="130">
        <v>0.47777777777777725</v>
      </c>
      <c r="AF10" s="130">
        <v>0.49166666666666614</v>
      </c>
      <c r="AG10" s="130">
        <v>0.50555555555555509</v>
      </c>
      <c r="AH10" s="130">
        <v>0.51944444444444393</v>
      </c>
      <c r="AI10" s="130">
        <v>0.53333333333333277</v>
      </c>
      <c r="AJ10" s="130">
        <v>0.54722222222222161</v>
      </c>
      <c r="AK10" s="130">
        <v>0.56111111111111045</v>
      </c>
      <c r="AL10" s="130">
        <v>0.57499999999999929</v>
      </c>
      <c r="AM10" s="130">
        <v>0.58888888888888813</v>
      </c>
      <c r="AN10" s="130">
        <v>0.60277777777777697</v>
      </c>
      <c r="AO10" s="130">
        <v>0.61666666666666581</v>
      </c>
      <c r="AP10" s="130">
        <v>0.63055555555555465</v>
      </c>
      <c r="AQ10" s="130">
        <v>0.63749999999999907</v>
      </c>
      <c r="AR10" s="130">
        <v>0.64444444444444349</v>
      </c>
      <c r="AS10" s="130">
        <v>0.65138888888888791</v>
      </c>
      <c r="AT10" s="130">
        <v>0.65833333333333233</v>
      </c>
      <c r="AU10" s="130">
        <v>0.66527777777777675</v>
      </c>
      <c r="AV10" s="130">
        <v>0.67222222222222117</v>
      </c>
      <c r="AW10" s="130">
        <v>0.67916666666666559</v>
      </c>
      <c r="AX10" s="130">
        <v>0.68611111111111001</v>
      </c>
      <c r="AY10" s="130">
        <v>0.69305555555555443</v>
      </c>
      <c r="AZ10" s="130">
        <v>0.69999999999999885</v>
      </c>
      <c r="BA10" s="130">
        <v>0.70694444444444327</v>
      </c>
      <c r="BB10" s="130">
        <v>0.71388888888888768</v>
      </c>
      <c r="BC10" s="130">
        <v>0.7208333333333321</v>
      </c>
      <c r="BD10" s="130">
        <v>0.72777777777777652</v>
      </c>
      <c r="BE10" s="130">
        <v>0.73472222222222094</v>
      </c>
      <c r="BF10" s="130">
        <v>0.74166666666666536</v>
      </c>
      <c r="BG10" s="130">
        <v>0.74861111111110978</v>
      </c>
      <c r="BH10" s="130">
        <v>0.7555555555555542</v>
      </c>
      <c r="BI10" s="130">
        <v>0.76249999999999862</v>
      </c>
      <c r="BJ10" s="130">
        <v>0.76944444444444304</v>
      </c>
      <c r="BK10" s="130">
        <v>0.77638888888888746</v>
      </c>
      <c r="BL10" s="130">
        <v>0.78333333333333188</v>
      </c>
      <c r="BM10" s="130">
        <v>0.7902777777777763</v>
      </c>
      <c r="BN10" s="130">
        <v>0.79722222222222217</v>
      </c>
      <c r="BO10" s="130">
        <v>0.8041666666666667</v>
      </c>
      <c r="BP10" s="125"/>
    </row>
    <row r="11" spans="1:71" s="117" customFormat="1" ht="18" customHeight="1" x14ac:dyDescent="0.25">
      <c r="A11" s="125"/>
      <c r="B11" s="127" t="s">
        <v>49</v>
      </c>
      <c r="C11" s="128" t="s">
        <v>5</v>
      </c>
      <c r="D11" s="129">
        <v>0.25624999999999998</v>
      </c>
      <c r="E11" s="129">
        <v>0.2631944444444444</v>
      </c>
      <c r="F11" s="129">
        <v>0.27013888888888882</v>
      </c>
      <c r="G11" s="129">
        <v>0.27708333333333324</v>
      </c>
      <c r="H11" s="129">
        <v>0.28402777777777766</v>
      </c>
      <c r="I11" s="129">
        <v>0.29097222222222208</v>
      </c>
      <c r="J11" s="129">
        <v>0.2979166666666665</v>
      </c>
      <c r="K11" s="129">
        <v>0.30486111111111092</v>
      </c>
      <c r="L11" s="129">
        <v>0.31180555555555534</v>
      </c>
      <c r="M11" s="129">
        <v>0.31874999999999976</v>
      </c>
      <c r="N11" s="129">
        <v>0.32569444444444418</v>
      </c>
      <c r="O11" s="129">
        <v>0.3326388888888886</v>
      </c>
      <c r="P11" s="129">
        <v>0.33958333333333302</v>
      </c>
      <c r="Q11" s="129">
        <v>0.34652777777777743</v>
      </c>
      <c r="R11" s="129">
        <v>0.35347222222222185</v>
      </c>
      <c r="S11" s="129">
        <v>0.36041666666666627</v>
      </c>
      <c r="T11" s="129">
        <v>0.36736111111111069</v>
      </c>
      <c r="U11" s="129">
        <v>0.37430555555555511</v>
      </c>
      <c r="V11" s="129">
        <v>0.38124999999999953</v>
      </c>
      <c r="W11" s="129">
        <v>0.38819444444444395</v>
      </c>
      <c r="X11" s="130">
        <v>0.39513888888888837</v>
      </c>
      <c r="Y11" s="130">
        <v>0.40208333333333279</v>
      </c>
      <c r="Z11" s="130">
        <v>0.40902777777777721</v>
      </c>
      <c r="AA11" s="130">
        <v>0.42291666666666611</v>
      </c>
      <c r="AB11" s="130">
        <v>0.436805555555555</v>
      </c>
      <c r="AC11" s="130">
        <v>0.4506944444444439</v>
      </c>
      <c r="AD11" s="130">
        <v>0.46458333333333279</v>
      </c>
      <c r="AE11" s="130">
        <v>0.47847222222222169</v>
      </c>
      <c r="AF11" s="130">
        <v>0.49236111111111058</v>
      </c>
      <c r="AG11" s="130">
        <v>0.50624999999999953</v>
      </c>
      <c r="AH11" s="130">
        <v>0.52013888888888837</v>
      </c>
      <c r="AI11" s="130">
        <v>0.53402777777777721</v>
      </c>
      <c r="AJ11" s="130">
        <v>0.54791666666666605</v>
      </c>
      <c r="AK11" s="130">
        <v>0.56180555555555489</v>
      </c>
      <c r="AL11" s="130">
        <v>0.57569444444444373</v>
      </c>
      <c r="AM11" s="130">
        <v>0.58958333333333257</v>
      </c>
      <c r="AN11" s="130">
        <v>0.60347222222222141</v>
      </c>
      <c r="AO11" s="130">
        <v>0.61736111111111025</v>
      </c>
      <c r="AP11" s="130">
        <v>0.63124999999999909</v>
      </c>
      <c r="AQ11" s="130">
        <v>0.63819444444444351</v>
      </c>
      <c r="AR11" s="130">
        <v>0.64513888888888793</v>
      </c>
      <c r="AS11" s="130">
        <v>0.65208333333333235</v>
      </c>
      <c r="AT11" s="130">
        <v>0.65902777777777677</v>
      </c>
      <c r="AU11" s="130">
        <v>0.66597222222222119</v>
      </c>
      <c r="AV11" s="130">
        <v>0.67291666666666561</v>
      </c>
      <c r="AW11" s="130">
        <v>0.67986111111111003</v>
      </c>
      <c r="AX11" s="130">
        <v>0.68680555555555445</v>
      </c>
      <c r="AY11" s="130">
        <v>0.69374999999999887</v>
      </c>
      <c r="AZ11" s="130">
        <v>0.70069444444444329</v>
      </c>
      <c r="BA11" s="130">
        <v>0.70763888888888771</v>
      </c>
      <c r="BB11" s="130">
        <v>0.71458333333333213</v>
      </c>
      <c r="BC11" s="130">
        <v>0.72152777777777655</v>
      </c>
      <c r="BD11" s="130">
        <v>0.72847222222222097</v>
      </c>
      <c r="BE11" s="130">
        <v>0.73541666666666539</v>
      </c>
      <c r="BF11" s="130">
        <v>0.74236111111110981</v>
      </c>
      <c r="BG11" s="130">
        <v>0.74930555555555423</v>
      </c>
      <c r="BH11" s="130">
        <v>0.75624999999999865</v>
      </c>
      <c r="BI11" s="130">
        <v>0.76319444444444307</v>
      </c>
      <c r="BJ11" s="130">
        <v>0.77013888888888749</v>
      </c>
      <c r="BK11" s="130">
        <v>0.7770833333333319</v>
      </c>
      <c r="BL11" s="130">
        <v>0.78402777777777632</v>
      </c>
      <c r="BM11" s="130">
        <v>0.79097222222222074</v>
      </c>
      <c r="BN11" s="130">
        <v>0.79791666666666661</v>
      </c>
      <c r="BO11" s="130">
        <v>0.80486111111111114</v>
      </c>
      <c r="BP11" s="125"/>
    </row>
    <row r="12" spans="1:71" s="117" customFormat="1" ht="18" customHeight="1" x14ac:dyDescent="0.25">
      <c r="A12" s="125"/>
      <c r="B12" s="127" t="s">
        <v>50</v>
      </c>
      <c r="C12" s="128" t="s">
        <v>5</v>
      </c>
      <c r="D12" s="129">
        <v>0.25694444444444442</v>
      </c>
      <c r="E12" s="129">
        <v>0.26388888888888884</v>
      </c>
      <c r="F12" s="129">
        <v>0.27083333333333326</v>
      </c>
      <c r="G12" s="129">
        <v>0.27777777777777768</v>
      </c>
      <c r="H12" s="129">
        <v>0.2847222222222221</v>
      </c>
      <c r="I12" s="129">
        <v>0.29166666666666652</v>
      </c>
      <c r="J12" s="129">
        <v>0.29861111111111094</v>
      </c>
      <c r="K12" s="129">
        <v>0.30555555555555536</v>
      </c>
      <c r="L12" s="129">
        <v>0.31249999999999978</v>
      </c>
      <c r="M12" s="129">
        <v>0.3194444444444442</v>
      </c>
      <c r="N12" s="129">
        <v>0.32638888888888862</v>
      </c>
      <c r="O12" s="129">
        <v>0.33333333333333304</v>
      </c>
      <c r="P12" s="129">
        <v>0.34027777777777746</v>
      </c>
      <c r="Q12" s="129">
        <v>0.34722222222222188</v>
      </c>
      <c r="R12" s="129">
        <v>0.3541666666666663</v>
      </c>
      <c r="S12" s="129">
        <v>0.36111111111111072</v>
      </c>
      <c r="T12" s="129">
        <v>0.36805555555555514</v>
      </c>
      <c r="U12" s="129">
        <v>0.37499999999999956</v>
      </c>
      <c r="V12" s="129">
        <v>0.38194444444444398</v>
      </c>
      <c r="W12" s="129">
        <v>0.3888888888888884</v>
      </c>
      <c r="X12" s="130">
        <v>0.39583333333333282</v>
      </c>
      <c r="Y12" s="130">
        <v>0.40277777777777724</v>
      </c>
      <c r="Z12" s="130">
        <v>0.40972222222222165</v>
      </c>
      <c r="AA12" s="130">
        <v>0.42361111111111055</v>
      </c>
      <c r="AB12" s="130">
        <v>0.43749999999999944</v>
      </c>
      <c r="AC12" s="130">
        <v>0.45138888888888834</v>
      </c>
      <c r="AD12" s="130">
        <v>0.46527777777777724</v>
      </c>
      <c r="AE12" s="130">
        <v>0.47916666666666613</v>
      </c>
      <c r="AF12" s="130">
        <v>0.49305555555555503</v>
      </c>
      <c r="AG12" s="130">
        <v>0.50694444444444398</v>
      </c>
      <c r="AH12" s="130">
        <v>0.52083333333333282</v>
      </c>
      <c r="AI12" s="130">
        <v>0.53472222222222165</v>
      </c>
      <c r="AJ12" s="130">
        <v>0.54861111111111049</v>
      </c>
      <c r="AK12" s="130">
        <v>0.56249999999999933</v>
      </c>
      <c r="AL12" s="130">
        <v>0.57638888888888817</v>
      </c>
      <c r="AM12" s="130">
        <v>0.59027777777777701</v>
      </c>
      <c r="AN12" s="130">
        <v>0.60416666666666585</v>
      </c>
      <c r="AO12" s="130">
        <v>0.61805555555555469</v>
      </c>
      <c r="AP12" s="130">
        <v>0.63194444444444353</v>
      </c>
      <c r="AQ12" s="130">
        <v>0.63888888888888795</v>
      </c>
      <c r="AR12" s="130">
        <v>0.64583333333333237</v>
      </c>
      <c r="AS12" s="130">
        <v>0.65277777777777679</v>
      </c>
      <c r="AT12" s="130">
        <v>0.65972222222222121</v>
      </c>
      <c r="AU12" s="130">
        <v>0.66666666666666563</v>
      </c>
      <c r="AV12" s="130">
        <v>0.67361111111111005</v>
      </c>
      <c r="AW12" s="130">
        <v>0.68055555555555447</v>
      </c>
      <c r="AX12" s="130">
        <v>0.68749999999999889</v>
      </c>
      <c r="AY12" s="130">
        <v>0.69444444444444331</v>
      </c>
      <c r="AZ12" s="130">
        <v>0.70138888888888773</v>
      </c>
      <c r="BA12" s="130">
        <v>0.70833333333333215</v>
      </c>
      <c r="BB12" s="130">
        <v>0.71527777777777657</v>
      </c>
      <c r="BC12" s="130">
        <v>0.72222222222222099</v>
      </c>
      <c r="BD12" s="130">
        <v>0.72916666666666541</v>
      </c>
      <c r="BE12" s="130">
        <v>0.73611111111110983</v>
      </c>
      <c r="BF12" s="130">
        <v>0.74305555555555425</v>
      </c>
      <c r="BG12" s="130">
        <v>0.74999999999999867</v>
      </c>
      <c r="BH12" s="130">
        <v>0.75694444444444309</v>
      </c>
      <c r="BI12" s="130">
        <v>0.76388888888888751</v>
      </c>
      <c r="BJ12" s="130">
        <v>0.77083333333333193</v>
      </c>
      <c r="BK12" s="130">
        <v>0.77777777777777635</v>
      </c>
      <c r="BL12" s="130">
        <v>0.78472222222222077</v>
      </c>
      <c r="BM12" s="130">
        <v>0.79166666666666519</v>
      </c>
      <c r="BN12" s="130">
        <v>0.79861111111111105</v>
      </c>
      <c r="BO12" s="130">
        <v>0.80555555555555558</v>
      </c>
      <c r="BP12" s="125"/>
    </row>
    <row r="13" spans="1:71" s="132" customFormat="1" ht="18" customHeight="1" outlineLevel="1" x14ac:dyDescent="0.25">
      <c r="A13" s="133"/>
      <c r="B13" s="134"/>
      <c r="C13" s="117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17"/>
      <c r="AW13" s="117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33"/>
    </row>
    <row r="14" spans="1:71" s="125" customFormat="1" ht="18" customHeight="1" x14ac:dyDescent="0.25">
      <c r="A14" s="117"/>
      <c r="B14" s="127" t="s">
        <v>50</v>
      </c>
      <c r="C14" s="128" t="s">
        <v>5</v>
      </c>
      <c r="D14" s="130">
        <v>0.25694444444444448</v>
      </c>
      <c r="E14" s="130">
        <v>0.26388888888888884</v>
      </c>
      <c r="F14" s="130">
        <v>0.27083333333333326</v>
      </c>
      <c r="G14" s="130">
        <v>0.27777777777777768</v>
      </c>
      <c r="H14" s="130">
        <v>0.2847222222222221</v>
      </c>
      <c r="I14" s="130">
        <v>0.29166666666666652</v>
      </c>
      <c r="J14" s="130">
        <v>0.29861111111111094</v>
      </c>
      <c r="K14" s="130">
        <v>0.30555555555555536</v>
      </c>
      <c r="L14" s="130">
        <v>0.31249999999999978</v>
      </c>
      <c r="M14" s="130">
        <v>0.3194444444444442</v>
      </c>
      <c r="N14" s="130">
        <v>0.32638888888888862</v>
      </c>
      <c r="O14" s="130">
        <v>0.33333333333333304</v>
      </c>
      <c r="P14" s="130">
        <v>0.34027777777777746</v>
      </c>
      <c r="Q14" s="130">
        <v>0.34722222222222188</v>
      </c>
      <c r="R14" s="130">
        <v>0.3541666666666663</v>
      </c>
      <c r="S14" s="130">
        <v>0.36111111111111072</v>
      </c>
      <c r="T14" s="130">
        <v>0.36805555555555514</v>
      </c>
      <c r="U14" s="130">
        <v>0.37499999999999956</v>
      </c>
      <c r="V14" s="130">
        <v>0.38194444444444398</v>
      </c>
      <c r="W14" s="130">
        <v>0.3888888888888884</v>
      </c>
      <c r="X14" s="130">
        <v>0.39583333333333282</v>
      </c>
      <c r="Y14" s="130">
        <v>0.40277777777777724</v>
      </c>
      <c r="Z14" s="130">
        <v>0.40972222222222165</v>
      </c>
      <c r="AA14" s="130">
        <v>0.4236111111111111</v>
      </c>
      <c r="AB14" s="130">
        <v>0.43749999999999944</v>
      </c>
      <c r="AC14" s="130">
        <v>0.45138888888888834</v>
      </c>
      <c r="AD14" s="130">
        <v>0.46527777777777724</v>
      </c>
      <c r="AE14" s="130">
        <v>0.47916666666666613</v>
      </c>
      <c r="AF14" s="130">
        <v>0.49305555555555503</v>
      </c>
      <c r="AG14" s="130">
        <v>0.50694444444444398</v>
      </c>
      <c r="AH14" s="130">
        <v>0.52083333333333282</v>
      </c>
      <c r="AI14" s="130">
        <v>0.53472222222222165</v>
      </c>
      <c r="AJ14" s="130">
        <v>0.54861111111111049</v>
      </c>
      <c r="AK14" s="130">
        <v>0.56249999999999933</v>
      </c>
      <c r="AL14" s="130">
        <v>0.57638888888888817</v>
      </c>
      <c r="AM14" s="130">
        <v>0.59027777777777701</v>
      </c>
      <c r="AN14" s="130">
        <v>0.60416666666666585</v>
      </c>
      <c r="AO14" s="130">
        <v>0.61805555555555469</v>
      </c>
      <c r="AP14" s="130">
        <v>0.63194444444444353</v>
      </c>
      <c r="AQ14" s="130">
        <v>0.63888888888888795</v>
      </c>
      <c r="AR14" s="130">
        <v>0.64583333333333237</v>
      </c>
      <c r="AS14" s="130">
        <v>0.65277777777777679</v>
      </c>
      <c r="AT14" s="130">
        <v>0.65972222222222121</v>
      </c>
      <c r="AU14" s="130">
        <v>0.66666666666666563</v>
      </c>
      <c r="AV14" s="130">
        <v>0.67361111111111005</v>
      </c>
      <c r="AW14" s="130">
        <v>0.68055555555555447</v>
      </c>
      <c r="AX14" s="130">
        <v>0.68749999999999889</v>
      </c>
      <c r="AY14" s="130">
        <v>0.69444444444444331</v>
      </c>
      <c r="AZ14" s="130">
        <v>0.70138888888888773</v>
      </c>
      <c r="BA14" s="130">
        <v>0.70833333333333215</v>
      </c>
      <c r="BB14" s="130">
        <v>0.71527777777777657</v>
      </c>
      <c r="BC14" s="130">
        <v>0.72222222222222099</v>
      </c>
      <c r="BD14" s="130">
        <v>0.72916666666666541</v>
      </c>
      <c r="BE14" s="130">
        <v>0.73611111111110983</v>
      </c>
      <c r="BF14" s="130">
        <v>0.74305555555555425</v>
      </c>
      <c r="BG14" s="130">
        <v>0.74999999999999867</v>
      </c>
      <c r="BH14" s="130">
        <v>0.75694444444444309</v>
      </c>
      <c r="BI14" s="130">
        <v>0.76388888888888751</v>
      </c>
      <c r="BJ14" s="130">
        <v>0.77083333333333193</v>
      </c>
      <c r="BK14" s="130">
        <v>0.77777777777777635</v>
      </c>
      <c r="BL14" s="130">
        <v>0.78472222222222077</v>
      </c>
      <c r="BM14" s="130">
        <v>0.79166666666666519</v>
      </c>
      <c r="BN14" s="130">
        <v>0.79861111111111116</v>
      </c>
      <c r="BO14" s="130">
        <v>0.80555555555555558</v>
      </c>
      <c r="BP14" s="117"/>
    </row>
    <row r="15" spans="1:71" s="125" customFormat="1" ht="18" customHeight="1" x14ac:dyDescent="0.25">
      <c r="B15" s="127" t="s">
        <v>49</v>
      </c>
      <c r="C15" s="128" t="s">
        <v>5</v>
      </c>
      <c r="D15" s="129">
        <v>0.25763888888888892</v>
      </c>
      <c r="E15" s="129">
        <v>0.26458333333333328</v>
      </c>
      <c r="F15" s="129">
        <v>0.2715277777777777</v>
      </c>
      <c r="G15" s="129">
        <v>0.27847222222222212</v>
      </c>
      <c r="H15" s="129">
        <v>0.28541666666666654</v>
      </c>
      <c r="I15" s="129">
        <v>0.29236111111111096</v>
      </c>
      <c r="J15" s="129">
        <v>0.29930555555555538</v>
      </c>
      <c r="K15" s="129">
        <v>0.3062499999999998</v>
      </c>
      <c r="L15" s="129">
        <v>0.31319444444444422</v>
      </c>
      <c r="M15" s="129">
        <v>0.32013888888888864</v>
      </c>
      <c r="N15" s="129">
        <v>0.32708333333333306</v>
      </c>
      <c r="O15" s="129">
        <v>0.33402777777777748</v>
      </c>
      <c r="P15" s="129">
        <v>0.3409722222222219</v>
      </c>
      <c r="Q15" s="129">
        <v>0.34791666666666632</v>
      </c>
      <c r="R15" s="129">
        <v>0.35486111111111074</v>
      </c>
      <c r="S15" s="129">
        <v>0.36180555555555516</v>
      </c>
      <c r="T15" s="130">
        <v>0.36874999999999958</v>
      </c>
      <c r="U15" s="130">
        <v>0.375694444444444</v>
      </c>
      <c r="V15" s="130">
        <v>0.38263888888888842</v>
      </c>
      <c r="W15" s="130">
        <v>0.38958333333333284</v>
      </c>
      <c r="X15" s="130">
        <v>0.39652777777777726</v>
      </c>
      <c r="Y15" s="130">
        <v>0.40347222222222168</v>
      </c>
      <c r="Z15" s="130">
        <v>0.4104166666666661</v>
      </c>
      <c r="AA15" s="130">
        <v>0.42430555555555555</v>
      </c>
      <c r="AB15" s="130">
        <v>0.43819444444444389</v>
      </c>
      <c r="AC15" s="130">
        <v>0.45208333333333278</v>
      </c>
      <c r="AD15" s="130">
        <v>0.46597222222222168</v>
      </c>
      <c r="AE15" s="130">
        <v>0.47986111111111057</v>
      </c>
      <c r="AF15" s="130">
        <v>0.49374999999999947</v>
      </c>
      <c r="AG15" s="130">
        <v>0.50763888888888842</v>
      </c>
      <c r="AH15" s="130">
        <v>0.52152777777777726</v>
      </c>
      <c r="AI15" s="130">
        <v>0.5354166666666661</v>
      </c>
      <c r="AJ15" s="130">
        <v>0.54930555555555494</v>
      </c>
      <c r="AK15" s="130">
        <v>0.56319444444444378</v>
      </c>
      <c r="AL15" s="130">
        <v>0.57708333333333262</v>
      </c>
      <c r="AM15" s="130">
        <v>0.59097222222222145</v>
      </c>
      <c r="AN15" s="130">
        <v>0.60486111111111029</v>
      </c>
      <c r="AO15" s="130">
        <v>0.61874999999999913</v>
      </c>
      <c r="AP15" s="130">
        <v>0.63263888888888797</v>
      </c>
      <c r="AQ15" s="130">
        <v>0.63958333333333239</v>
      </c>
      <c r="AR15" s="130">
        <v>0.64652777777777681</v>
      </c>
      <c r="AS15" s="130">
        <v>0.65347222222222123</v>
      </c>
      <c r="AT15" s="130">
        <v>0.66041666666666565</v>
      </c>
      <c r="AU15" s="130">
        <v>0.66736111111111007</v>
      </c>
      <c r="AV15" s="130">
        <v>0.67430555555555449</v>
      </c>
      <c r="AW15" s="130">
        <v>0.68124999999999891</v>
      </c>
      <c r="AX15" s="130">
        <v>0.68819444444444333</v>
      </c>
      <c r="AY15" s="130">
        <v>0.69513888888888775</v>
      </c>
      <c r="AZ15" s="130">
        <v>0.70208333333333217</v>
      </c>
      <c r="BA15" s="130">
        <v>0.70902777777777659</v>
      </c>
      <c r="BB15" s="130">
        <v>0.71597222222222101</v>
      </c>
      <c r="BC15" s="130">
        <v>0.72291666666666543</v>
      </c>
      <c r="BD15" s="130">
        <v>0.72986111111110985</v>
      </c>
      <c r="BE15" s="130">
        <v>0.73680555555555427</v>
      </c>
      <c r="BF15" s="130">
        <v>0.74374999999999869</v>
      </c>
      <c r="BG15" s="130">
        <v>0.75069444444444311</v>
      </c>
      <c r="BH15" s="130">
        <v>0.75763888888888753</v>
      </c>
      <c r="BI15" s="130">
        <v>0.76458333333333195</v>
      </c>
      <c r="BJ15" s="130">
        <v>0.77152777777777637</v>
      </c>
      <c r="BK15" s="130">
        <v>0.77847222222222079</v>
      </c>
      <c r="BL15" s="130">
        <v>0.78541666666666521</v>
      </c>
      <c r="BM15" s="130">
        <v>0.79236111111110963</v>
      </c>
      <c r="BN15" s="130">
        <v>0.7993055555555556</v>
      </c>
      <c r="BO15" s="130">
        <v>0.80625000000000002</v>
      </c>
    </row>
    <row r="16" spans="1:71" s="125" customFormat="1" ht="18" customHeight="1" x14ac:dyDescent="0.25">
      <c r="A16" s="136"/>
      <c r="B16" s="127" t="s">
        <v>48</v>
      </c>
      <c r="C16" s="128" t="s">
        <v>5</v>
      </c>
      <c r="D16" s="129">
        <v>0.25833333333333336</v>
      </c>
      <c r="E16" s="129">
        <v>0.26527777777777772</v>
      </c>
      <c r="F16" s="129">
        <v>0.27222222222222214</v>
      </c>
      <c r="G16" s="129">
        <v>0.27916666666666656</v>
      </c>
      <c r="H16" s="129">
        <v>0.28611111111111098</v>
      </c>
      <c r="I16" s="129">
        <v>0.2930555555555554</v>
      </c>
      <c r="J16" s="129">
        <v>0.29999999999999982</v>
      </c>
      <c r="K16" s="129">
        <v>0.30694444444444424</v>
      </c>
      <c r="L16" s="129">
        <v>0.31388888888888866</v>
      </c>
      <c r="M16" s="129">
        <v>0.32083333333333308</v>
      </c>
      <c r="N16" s="129">
        <v>0.3277777777777775</v>
      </c>
      <c r="O16" s="129">
        <v>0.33472222222222192</v>
      </c>
      <c r="P16" s="129">
        <v>0.34166666666666634</v>
      </c>
      <c r="Q16" s="129">
        <v>0.34861111111111076</v>
      </c>
      <c r="R16" s="129">
        <v>0.35555555555555518</v>
      </c>
      <c r="S16" s="129">
        <v>0.3624999999999996</v>
      </c>
      <c r="T16" s="130">
        <v>0.36944444444444402</v>
      </c>
      <c r="U16" s="130">
        <v>0.37638888888888844</v>
      </c>
      <c r="V16" s="130">
        <v>0.38333333333333286</v>
      </c>
      <c r="W16" s="130">
        <v>0.39027777777777728</v>
      </c>
      <c r="X16" s="130">
        <v>0.3972222222222217</v>
      </c>
      <c r="Y16" s="130">
        <v>0.40416666666666612</v>
      </c>
      <c r="Z16" s="130">
        <v>0.41111111111111054</v>
      </c>
      <c r="AA16" s="130">
        <v>0.42499999999999999</v>
      </c>
      <c r="AB16" s="130">
        <v>0.43888888888888833</v>
      </c>
      <c r="AC16" s="130">
        <v>0.45277777777777722</v>
      </c>
      <c r="AD16" s="130">
        <v>0.46666666666666612</v>
      </c>
      <c r="AE16" s="130">
        <v>0.48055555555555501</v>
      </c>
      <c r="AF16" s="130">
        <v>0.49444444444444391</v>
      </c>
      <c r="AG16" s="130">
        <v>0.50833333333333286</v>
      </c>
      <c r="AH16" s="130">
        <v>0.5222222222222217</v>
      </c>
      <c r="AI16" s="130">
        <v>0.53611111111111054</v>
      </c>
      <c r="AJ16" s="130">
        <v>0.54999999999999938</v>
      </c>
      <c r="AK16" s="130">
        <v>0.56388888888888822</v>
      </c>
      <c r="AL16" s="130">
        <v>0.57777777777777706</v>
      </c>
      <c r="AM16" s="130">
        <v>0.5916666666666659</v>
      </c>
      <c r="AN16" s="130">
        <v>0.60555555555555474</v>
      </c>
      <c r="AO16" s="130">
        <v>0.61944444444444358</v>
      </c>
      <c r="AP16" s="130">
        <v>0.63333333333333242</v>
      </c>
      <c r="AQ16" s="130">
        <v>0.64027777777777684</v>
      </c>
      <c r="AR16" s="130">
        <v>0.64722222222222126</v>
      </c>
      <c r="AS16" s="130">
        <v>0.65416666666666567</v>
      </c>
      <c r="AT16" s="130">
        <v>0.66111111111111009</v>
      </c>
      <c r="AU16" s="130">
        <v>0.66805555555555451</v>
      </c>
      <c r="AV16" s="130">
        <v>0.67499999999999893</v>
      </c>
      <c r="AW16" s="130">
        <v>0.68194444444444335</v>
      </c>
      <c r="AX16" s="130">
        <v>0.68888888888888777</v>
      </c>
      <c r="AY16" s="130">
        <v>0.69583333333333219</v>
      </c>
      <c r="AZ16" s="130">
        <v>0.70277777777777661</v>
      </c>
      <c r="BA16" s="130">
        <v>0.70972222222222103</v>
      </c>
      <c r="BB16" s="130">
        <v>0.71666666666666545</v>
      </c>
      <c r="BC16" s="130">
        <v>0.72361111111110987</v>
      </c>
      <c r="BD16" s="130">
        <v>0.73055555555555429</v>
      </c>
      <c r="BE16" s="130">
        <v>0.73749999999999871</v>
      </c>
      <c r="BF16" s="130">
        <v>0.74444444444444313</v>
      </c>
      <c r="BG16" s="130">
        <v>0.75138888888888755</v>
      </c>
      <c r="BH16" s="130">
        <v>0.75833333333333197</v>
      </c>
      <c r="BI16" s="130">
        <v>0.76527777777777639</v>
      </c>
      <c r="BJ16" s="130">
        <v>0.77222222222222081</v>
      </c>
      <c r="BK16" s="130">
        <v>0.77916666666666523</v>
      </c>
      <c r="BL16" s="130">
        <v>0.78611111111110965</v>
      </c>
      <c r="BM16" s="130">
        <v>0.79305555555555407</v>
      </c>
      <c r="BN16" s="130">
        <v>0.8</v>
      </c>
      <c r="BO16" s="130">
        <v>0.80694444444444446</v>
      </c>
      <c r="BP16" s="136"/>
    </row>
    <row r="17" spans="1:71" s="125" customFormat="1" ht="18" customHeight="1" x14ac:dyDescent="0.25">
      <c r="B17" s="127" t="s">
        <v>47</v>
      </c>
      <c r="C17" s="128" t="s">
        <v>5</v>
      </c>
      <c r="D17" s="129">
        <v>0.2590277777777778</v>
      </c>
      <c r="E17" s="129">
        <v>0.26597222222222217</v>
      </c>
      <c r="F17" s="129">
        <v>0.27291666666666659</v>
      </c>
      <c r="G17" s="129">
        <v>0.27986111111111101</v>
      </c>
      <c r="H17" s="129">
        <v>0.28680555555555542</v>
      </c>
      <c r="I17" s="129">
        <v>0.29374999999999984</v>
      </c>
      <c r="J17" s="129">
        <v>0.30069444444444426</v>
      </c>
      <c r="K17" s="129">
        <v>0.30763888888888868</v>
      </c>
      <c r="L17" s="129">
        <v>0.3145833333333331</v>
      </c>
      <c r="M17" s="129">
        <v>0.32152777777777752</v>
      </c>
      <c r="N17" s="129">
        <v>0.32847222222222194</v>
      </c>
      <c r="O17" s="129">
        <v>0.33541666666666636</v>
      </c>
      <c r="P17" s="129">
        <v>0.34236111111111078</v>
      </c>
      <c r="Q17" s="129">
        <v>0.3493055555555552</v>
      </c>
      <c r="R17" s="129">
        <v>0.35624999999999962</v>
      </c>
      <c r="S17" s="129">
        <v>0.36319444444444404</v>
      </c>
      <c r="T17" s="130">
        <v>0.37013888888888846</v>
      </c>
      <c r="U17" s="130">
        <v>0.37708333333333288</v>
      </c>
      <c r="V17" s="130">
        <v>0.3840277777777773</v>
      </c>
      <c r="W17" s="130">
        <v>0.39097222222222172</v>
      </c>
      <c r="X17" s="130">
        <v>0.39791666666666614</v>
      </c>
      <c r="Y17" s="130">
        <v>0.40486111111111056</v>
      </c>
      <c r="Z17" s="130">
        <v>0.41180555555555498</v>
      </c>
      <c r="AA17" s="130">
        <v>0.42569444444444443</v>
      </c>
      <c r="AB17" s="130">
        <v>0.43958333333333277</v>
      </c>
      <c r="AC17" s="130">
        <v>0.45347222222222167</v>
      </c>
      <c r="AD17" s="130">
        <v>0.46736111111111056</v>
      </c>
      <c r="AE17" s="130">
        <v>0.48124999999999946</v>
      </c>
      <c r="AF17" s="130">
        <v>0.49513888888888835</v>
      </c>
      <c r="AG17" s="130">
        <v>0.5090277777777773</v>
      </c>
      <c r="AH17" s="130">
        <v>0.52291666666666614</v>
      </c>
      <c r="AI17" s="130">
        <v>0.53680555555555498</v>
      </c>
      <c r="AJ17" s="130">
        <v>0.55069444444444382</v>
      </c>
      <c r="AK17" s="130">
        <v>0.56458333333333266</v>
      </c>
      <c r="AL17" s="130">
        <v>0.5784722222222215</v>
      </c>
      <c r="AM17" s="130">
        <v>0.59236111111111034</v>
      </c>
      <c r="AN17" s="130">
        <v>0.60624999999999918</v>
      </c>
      <c r="AO17" s="130">
        <v>0.62013888888888802</v>
      </c>
      <c r="AP17" s="130">
        <v>0.63402777777777686</v>
      </c>
      <c r="AQ17" s="130">
        <v>0.64097222222222128</v>
      </c>
      <c r="AR17" s="130">
        <v>0.6479166666666657</v>
      </c>
      <c r="AS17" s="130">
        <v>0.65486111111111012</v>
      </c>
      <c r="AT17" s="130">
        <v>0.66180555555555454</v>
      </c>
      <c r="AU17" s="130">
        <v>0.66874999999999896</v>
      </c>
      <c r="AV17" s="130">
        <v>0.67569444444444338</v>
      </c>
      <c r="AW17" s="130">
        <v>0.6826388888888878</v>
      </c>
      <c r="AX17" s="130">
        <v>0.68958333333333222</v>
      </c>
      <c r="AY17" s="130">
        <v>0.69652777777777664</v>
      </c>
      <c r="AZ17" s="130">
        <v>0.70347222222222106</v>
      </c>
      <c r="BA17" s="130">
        <v>0.71041666666666548</v>
      </c>
      <c r="BB17" s="130">
        <v>0.71736111111110989</v>
      </c>
      <c r="BC17" s="130">
        <v>0.72430555555555431</v>
      </c>
      <c r="BD17" s="130">
        <v>0.73124999999999873</v>
      </c>
      <c r="BE17" s="130">
        <v>0.73819444444444315</v>
      </c>
      <c r="BF17" s="130">
        <v>0.74513888888888757</v>
      </c>
      <c r="BG17" s="130">
        <v>0.75208333333333199</v>
      </c>
      <c r="BH17" s="130">
        <v>0.75902777777777641</v>
      </c>
      <c r="BI17" s="130">
        <v>0.76597222222222083</v>
      </c>
      <c r="BJ17" s="130">
        <v>0.77291666666666525</v>
      </c>
      <c r="BK17" s="130">
        <v>0.77986111111110967</v>
      </c>
      <c r="BL17" s="130">
        <v>0.78680555555555409</v>
      </c>
      <c r="BM17" s="130">
        <v>0.79374999999999851</v>
      </c>
      <c r="BN17" s="130">
        <v>0.80069444444444449</v>
      </c>
      <c r="BO17" s="130">
        <v>0.80763888888888891</v>
      </c>
    </row>
    <row r="18" spans="1:71" s="125" customFormat="1" ht="18" customHeight="1" x14ac:dyDescent="0.25">
      <c r="B18" s="127" t="s">
        <v>51</v>
      </c>
      <c r="C18" s="128" t="s">
        <v>5</v>
      </c>
      <c r="D18" s="129">
        <v>0.25972222222222224</v>
      </c>
      <c r="E18" s="129">
        <v>0.26666666666666661</v>
      </c>
      <c r="F18" s="129">
        <v>0.27361111111111103</v>
      </c>
      <c r="G18" s="129">
        <v>0.28055555555555545</v>
      </c>
      <c r="H18" s="129">
        <v>0.28749999999999987</v>
      </c>
      <c r="I18" s="129">
        <v>0.29444444444444429</v>
      </c>
      <c r="J18" s="129">
        <v>0.30138888888888871</v>
      </c>
      <c r="K18" s="129">
        <v>0.30833333333333313</v>
      </c>
      <c r="L18" s="129">
        <v>0.31527777777777755</v>
      </c>
      <c r="M18" s="129">
        <v>0.32222222222222197</v>
      </c>
      <c r="N18" s="129">
        <v>0.32916666666666639</v>
      </c>
      <c r="O18" s="129">
        <v>0.33611111111111081</v>
      </c>
      <c r="P18" s="129">
        <v>0.34305555555555522</v>
      </c>
      <c r="Q18" s="129">
        <v>0.34999999999999964</v>
      </c>
      <c r="R18" s="129">
        <v>0.35694444444444406</v>
      </c>
      <c r="S18" s="129">
        <v>0.36388888888888848</v>
      </c>
      <c r="T18" s="130">
        <v>0.3708333333333329</v>
      </c>
      <c r="U18" s="130">
        <v>0.37777777777777732</v>
      </c>
      <c r="V18" s="130">
        <v>0.38472222222222174</v>
      </c>
      <c r="W18" s="130">
        <v>0.39166666666666616</v>
      </c>
      <c r="X18" s="130">
        <v>0.39861111111111058</v>
      </c>
      <c r="Y18" s="130">
        <v>0.405555555555555</v>
      </c>
      <c r="Z18" s="130">
        <v>0.41249999999999942</v>
      </c>
      <c r="AA18" s="130">
        <v>0.42638888888888887</v>
      </c>
      <c r="AB18" s="130">
        <v>0.44027777777777721</v>
      </c>
      <c r="AC18" s="130">
        <v>0.45416666666666611</v>
      </c>
      <c r="AD18" s="130">
        <v>0.468055555555555</v>
      </c>
      <c r="AE18" s="130">
        <v>0.4819444444444439</v>
      </c>
      <c r="AF18" s="130">
        <v>0.49583333333333279</v>
      </c>
      <c r="AG18" s="130">
        <v>0.50972222222222174</v>
      </c>
      <c r="AH18" s="130">
        <v>0.52361111111111058</v>
      </c>
      <c r="AI18" s="130">
        <v>0.53749999999999942</v>
      </c>
      <c r="AJ18" s="130">
        <v>0.55138888888888826</v>
      </c>
      <c r="AK18" s="130">
        <v>0.5652777777777771</v>
      </c>
      <c r="AL18" s="130">
        <v>0.57916666666666594</v>
      </c>
      <c r="AM18" s="130">
        <v>0.59305555555555478</v>
      </c>
      <c r="AN18" s="130">
        <v>0.60694444444444362</v>
      </c>
      <c r="AO18" s="130">
        <v>0.62083333333333246</v>
      </c>
      <c r="AP18" s="130">
        <v>0.6347222222222213</v>
      </c>
      <c r="AQ18" s="130">
        <v>0.64166666666666572</v>
      </c>
      <c r="AR18" s="130">
        <v>0.64861111111111014</v>
      </c>
      <c r="AS18" s="130">
        <v>0.65555555555555456</v>
      </c>
      <c r="AT18" s="130">
        <v>0.66249999999999898</v>
      </c>
      <c r="AU18" s="130">
        <v>0.6694444444444434</v>
      </c>
      <c r="AV18" s="130">
        <v>0.67638888888888782</v>
      </c>
      <c r="AW18" s="130">
        <v>0.68333333333333224</v>
      </c>
      <c r="AX18" s="130">
        <v>0.69027777777777666</v>
      </c>
      <c r="AY18" s="130">
        <v>0.69722222222222108</v>
      </c>
      <c r="AZ18" s="130">
        <v>0.7041666666666655</v>
      </c>
      <c r="BA18" s="130">
        <v>0.71111111111110992</v>
      </c>
      <c r="BB18" s="130">
        <v>0.71805555555555434</v>
      </c>
      <c r="BC18" s="130">
        <v>0.72499999999999876</v>
      </c>
      <c r="BD18" s="130">
        <v>0.73194444444444318</v>
      </c>
      <c r="BE18" s="130">
        <v>0.7388888888888876</v>
      </c>
      <c r="BF18" s="130">
        <v>0.74583333333333202</v>
      </c>
      <c r="BG18" s="130">
        <v>0.75277777777777644</v>
      </c>
      <c r="BH18" s="130">
        <v>0.75972222222222086</v>
      </c>
      <c r="BI18" s="130">
        <v>0.76666666666666528</v>
      </c>
      <c r="BJ18" s="130">
        <v>0.77361111111110969</v>
      </c>
      <c r="BK18" s="130">
        <v>0.78055555555555411</v>
      </c>
      <c r="BL18" s="130">
        <v>0.78749999999999853</v>
      </c>
      <c r="BM18" s="130">
        <v>0.79444444444444295</v>
      </c>
      <c r="BN18" s="130">
        <v>0.80138888888888893</v>
      </c>
      <c r="BO18" s="130">
        <v>0.80833333333333335</v>
      </c>
    </row>
    <row r="19" spans="1:71" s="125" customFormat="1" ht="18" customHeight="1" x14ac:dyDescent="0.25">
      <c r="B19" s="127" t="s">
        <v>45</v>
      </c>
      <c r="C19" s="128" t="s">
        <v>5</v>
      </c>
      <c r="D19" s="129">
        <v>0.26041666666666669</v>
      </c>
      <c r="E19" s="129">
        <v>0.26736111111111105</v>
      </c>
      <c r="F19" s="129">
        <v>0.27430555555555547</v>
      </c>
      <c r="G19" s="129">
        <v>0.28124999999999989</v>
      </c>
      <c r="H19" s="129">
        <v>0.28819444444444431</v>
      </c>
      <c r="I19" s="129">
        <v>0.29513888888888873</v>
      </c>
      <c r="J19" s="129">
        <v>0.30208333333333315</v>
      </c>
      <c r="K19" s="129">
        <v>0.30902777777777757</v>
      </c>
      <c r="L19" s="129">
        <v>0.31597222222222199</v>
      </c>
      <c r="M19" s="129">
        <v>0.32291666666666641</v>
      </c>
      <c r="N19" s="129">
        <v>0.32986111111111083</v>
      </c>
      <c r="O19" s="129">
        <v>0.33680555555555525</v>
      </c>
      <c r="P19" s="129">
        <v>0.34374999999999967</v>
      </c>
      <c r="Q19" s="129">
        <v>0.35069444444444409</v>
      </c>
      <c r="R19" s="129">
        <v>0.35763888888888851</v>
      </c>
      <c r="S19" s="129">
        <v>0.36458333333333293</v>
      </c>
      <c r="T19" s="130">
        <v>0.37152777777777735</v>
      </c>
      <c r="U19" s="130">
        <v>0.37847222222222177</v>
      </c>
      <c r="V19" s="130">
        <v>0.38541666666666619</v>
      </c>
      <c r="W19" s="130">
        <v>0.39236111111111061</v>
      </c>
      <c r="X19" s="130">
        <v>0.39930555555555503</v>
      </c>
      <c r="Y19" s="130">
        <v>0.40624999999999944</v>
      </c>
      <c r="Z19" s="130">
        <v>0.41319444444444386</v>
      </c>
      <c r="AA19" s="130">
        <v>0.42708333333333331</v>
      </c>
      <c r="AB19" s="130">
        <v>0.44097222222222165</v>
      </c>
      <c r="AC19" s="130">
        <v>0.45486111111111055</v>
      </c>
      <c r="AD19" s="130">
        <v>0.46874999999999944</v>
      </c>
      <c r="AE19" s="130">
        <v>0.48263888888888834</v>
      </c>
      <c r="AF19" s="130">
        <v>0.49652777777777724</v>
      </c>
      <c r="AG19" s="130">
        <v>0.51041666666666619</v>
      </c>
      <c r="AH19" s="130">
        <v>0.52430555555555503</v>
      </c>
      <c r="AI19" s="130">
        <v>0.53819444444444386</v>
      </c>
      <c r="AJ19" s="130">
        <v>0.5520833333333327</v>
      </c>
      <c r="AK19" s="130">
        <v>0.56597222222222154</v>
      </c>
      <c r="AL19" s="130">
        <v>0.57986111111111038</v>
      </c>
      <c r="AM19" s="130">
        <v>0.59374999999999922</v>
      </c>
      <c r="AN19" s="130">
        <v>0.60763888888888806</v>
      </c>
      <c r="AO19" s="130">
        <v>0.6215277777777769</v>
      </c>
      <c r="AP19" s="130">
        <v>0.63541666666666574</v>
      </c>
      <c r="AQ19" s="130">
        <v>0.64236111111111016</v>
      </c>
      <c r="AR19" s="130">
        <v>0.64930555555555458</v>
      </c>
      <c r="AS19" s="130">
        <v>0.656249999999999</v>
      </c>
      <c r="AT19" s="130">
        <v>0.66319444444444342</v>
      </c>
      <c r="AU19" s="130">
        <v>0.67013888888888784</v>
      </c>
      <c r="AV19" s="130">
        <v>0.67708333333333226</v>
      </c>
      <c r="AW19" s="130">
        <v>0.68402777777777668</v>
      </c>
      <c r="AX19" s="130">
        <v>0.6909722222222211</v>
      </c>
      <c r="AY19" s="130">
        <v>0.69791666666666552</v>
      </c>
      <c r="AZ19" s="130">
        <v>0.70486111111110994</v>
      </c>
      <c r="BA19" s="130">
        <v>0.71180555555555436</v>
      </c>
      <c r="BB19" s="130">
        <v>0.71874999999999878</v>
      </c>
      <c r="BC19" s="130">
        <v>0.7256944444444432</v>
      </c>
      <c r="BD19" s="130">
        <v>0.73263888888888762</v>
      </c>
      <c r="BE19" s="130">
        <v>0.73958333333333204</v>
      </c>
      <c r="BF19" s="130">
        <v>0.74652777777777646</v>
      </c>
      <c r="BG19" s="130">
        <v>0.75347222222222088</v>
      </c>
      <c r="BH19" s="130">
        <v>0.7604166666666653</v>
      </c>
      <c r="BI19" s="130">
        <v>0.76736111111110972</v>
      </c>
      <c r="BJ19" s="130">
        <v>0.77430555555555414</v>
      </c>
      <c r="BK19" s="130">
        <v>0.78124999999999856</v>
      </c>
      <c r="BL19" s="130">
        <v>0.78819444444444298</v>
      </c>
      <c r="BM19" s="130">
        <v>0.7951388888888874</v>
      </c>
      <c r="BN19" s="130">
        <v>0.80208333333333337</v>
      </c>
      <c r="BO19" s="130">
        <v>0.80902777777777779</v>
      </c>
    </row>
    <row r="20" spans="1:71" s="125" customFormat="1" ht="18" customHeight="1" x14ac:dyDescent="0.25">
      <c r="B20" s="127" t="s">
        <v>44</v>
      </c>
      <c r="C20" s="128" t="s">
        <v>5</v>
      </c>
      <c r="D20" s="129">
        <v>0.2638888888888889</v>
      </c>
      <c r="E20" s="129">
        <v>0.27083333333333326</v>
      </c>
      <c r="F20" s="129">
        <v>0.27777777777777768</v>
      </c>
      <c r="G20" s="129">
        <v>0.2847222222222221</v>
      </c>
      <c r="H20" s="129">
        <v>0.29166666666666652</v>
      </c>
      <c r="I20" s="129">
        <v>0.29861111111111094</v>
      </c>
      <c r="J20" s="129">
        <v>0.30555555555555536</v>
      </c>
      <c r="K20" s="129">
        <v>0.31249999999999978</v>
      </c>
      <c r="L20" s="129">
        <v>0.3194444444444442</v>
      </c>
      <c r="M20" s="129">
        <v>0.32638888888888862</v>
      </c>
      <c r="N20" s="129">
        <v>0.33333333333333304</v>
      </c>
      <c r="O20" s="129">
        <v>0.34027777777777746</v>
      </c>
      <c r="P20" s="129">
        <v>0.34722222222222188</v>
      </c>
      <c r="Q20" s="129">
        <v>0.3541666666666663</v>
      </c>
      <c r="R20" s="129">
        <v>0.36111111111111072</v>
      </c>
      <c r="S20" s="129">
        <v>0.36805555555555514</v>
      </c>
      <c r="T20" s="130">
        <v>0.37499999999999956</v>
      </c>
      <c r="U20" s="130">
        <v>0.38194444444444398</v>
      </c>
      <c r="V20" s="130">
        <v>0.3888888888888884</v>
      </c>
      <c r="W20" s="130">
        <v>0.39583333333333282</v>
      </c>
      <c r="X20" s="130">
        <v>0.40277777777777724</v>
      </c>
      <c r="Y20" s="130">
        <v>0.40972222222222165</v>
      </c>
      <c r="Z20" s="130">
        <v>0.41666666666666607</v>
      </c>
      <c r="AA20" s="130">
        <v>0.43055555555555552</v>
      </c>
      <c r="AB20" s="130">
        <v>0.44444444444444386</v>
      </c>
      <c r="AC20" s="130">
        <v>0.45833333333333276</v>
      </c>
      <c r="AD20" s="130">
        <v>0.47222222222222165</v>
      </c>
      <c r="AE20" s="130">
        <v>0.48611111111111055</v>
      </c>
      <c r="AF20" s="130">
        <v>0.49999999999999944</v>
      </c>
      <c r="AG20" s="130">
        <v>0.5138888888888884</v>
      </c>
      <c r="AH20" s="130">
        <v>0.52777777777777724</v>
      </c>
      <c r="AI20" s="130">
        <v>0.54166666666666607</v>
      </c>
      <c r="AJ20" s="130">
        <v>0.55555555555555491</v>
      </c>
      <c r="AK20" s="130">
        <v>0.56944444444444375</v>
      </c>
      <c r="AL20" s="130">
        <v>0.58333333333333259</v>
      </c>
      <c r="AM20" s="130">
        <v>0.59722222222222143</v>
      </c>
      <c r="AN20" s="130">
        <v>0.61111111111111027</v>
      </c>
      <c r="AO20" s="130">
        <v>0.62499999999999911</v>
      </c>
      <c r="AP20" s="130">
        <v>0.63888888888888795</v>
      </c>
      <c r="AQ20" s="130">
        <v>0.64583333333333237</v>
      </c>
      <c r="AR20" s="130">
        <v>0.65277777777777679</v>
      </c>
      <c r="AS20" s="130">
        <v>0.65972222222222121</v>
      </c>
      <c r="AT20" s="130">
        <v>0.66666666666666563</v>
      </c>
      <c r="AU20" s="130">
        <v>0.67361111111111005</v>
      </c>
      <c r="AV20" s="130">
        <v>0.68055555555555447</v>
      </c>
      <c r="AW20" s="130">
        <v>0.68749999999999889</v>
      </c>
      <c r="AX20" s="130">
        <v>0.69444444444444331</v>
      </c>
      <c r="AY20" s="130">
        <v>0.70138888888888773</v>
      </c>
      <c r="AZ20" s="130">
        <v>0.70833333333333215</v>
      </c>
      <c r="BA20" s="130">
        <v>0.71527777777777657</v>
      </c>
      <c r="BB20" s="130">
        <v>0.72222222222222099</v>
      </c>
      <c r="BC20" s="130">
        <v>0.72916666666666541</v>
      </c>
      <c r="BD20" s="130">
        <v>0.73611111111110983</v>
      </c>
      <c r="BE20" s="130">
        <v>0.74305555555555425</v>
      </c>
      <c r="BF20" s="130">
        <v>0.74999999999999867</v>
      </c>
      <c r="BG20" s="130">
        <v>0.75694444444444309</v>
      </c>
      <c r="BH20" s="130">
        <v>0.76388888888888751</v>
      </c>
      <c r="BI20" s="130">
        <v>0.77083333333333193</v>
      </c>
      <c r="BJ20" s="130">
        <v>0.77777777777777635</v>
      </c>
      <c r="BK20" s="130">
        <v>0.78472222222222077</v>
      </c>
      <c r="BL20" s="130">
        <v>0.79166666666666519</v>
      </c>
      <c r="BM20" s="130">
        <v>0.79861111111110961</v>
      </c>
      <c r="BN20" s="130">
        <v>0.80555555555555558</v>
      </c>
      <c r="BO20" s="130">
        <v>0.8125</v>
      </c>
    </row>
    <row r="21" spans="1:71" s="125" customFormat="1" ht="18" customHeight="1" x14ac:dyDescent="0.25">
      <c r="B21" s="127" t="s">
        <v>43</v>
      </c>
      <c r="C21" s="128" t="s">
        <v>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30"/>
      <c r="Y21" s="137">
        <v>0.4236111111111111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7">
        <v>0.81944444444444442</v>
      </c>
      <c r="BO21" s="137">
        <v>0.82638888888888884</v>
      </c>
    </row>
    <row r="22" spans="1:71" s="125" customFormat="1" ht="18" customHeight="1" x14ac:dyDescent="0.25"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BQ22" s="117"/>
    </row>
    <row r="23" spans="1:71" s="126" customFormat="1" ht="18" customHeight="1" x14ac:dyDescent="0.25">
      <c r="A23" s="125"/>
      <c r="B23" s="125"/>
      <c r="C23" s="125"/>
      <c r="D23" s="125"/>
      <c r="E23" s="125"/>
      <c r="F23" s="125"/>
      <c r="G23" s="138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17"/>
      <c r="BR23" s="125"/>
      <c r="BS23" s="125"/>
    </row>
    <row r="24" spans="1:71" s="126" customFormat="1" ht="18" customHeight="1" x14ac:dyDescent="0.25">
      <c r="A24" s="125"/>
      <c r="B24" s="139"/>
      <c r="C24" s="139"/>
      <c r="D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S24" s="125"/>
    </row>
    <row r="25" spans="1:71" s="126" customFormat="1" ht="18" customHeight="1" x14ac:dyDescent="0.25">
      <c r="A25" s="125"/>
      <c r="B25" s="139"/>
      <c r="C25" s="139"/>
      <c r="D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S25" s="125"/>
    </row>
    <row r="26" spans="1:71" s="126" customFormat="1" ht="18" customHeight="1" outlineLevel="1" x14ac:dyDescent="0.25">
      <c r="A26" s="125"/>
      <c r="B26" s="139"/>
      <c r="C26" s="139"/>
      <c r="D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S26" s="125"/>
    </row>
    <row r="27" spans="1:71" s="126" customFormat="1" ht="18" customHeight="1" x14ac:dyDescent="0.25">
      <c r="A27" s="125"/>
      <c r="B27" s="139"/>
      <c r="C27" s="139"/>
      <c r="D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S27" s="125"/>
    </row>
    <row r="28" spans="1:71" s="126" customFormat="1" ht="18" customHeight="1" x14ac:dyDescent="0.25">
      <c r="A28" s="125"/>
      <c r="B28" s="139"/>
      <c r="C28" s="139"/>
      <c r="D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S28" s="125"/>
    </row>
    <row r="29" spans="1:71" s="126" customFormat="1" ht="18" customHeight="1" outlineLevel="1" x14ac:dyDescent="0.25">
      <c r="A29" s="125"/>
      <c r="B29" s="139"/>
      <c r="C29" s="139"/>
      <c r="D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S29" s="125"/>
    </row>
    <row r="30" spans="1:71" s="126" customFormat="1" ht="18" customHeight="1" outlineLevel="1" x14ac:dyDescent="0.25">
      <c r="A30" s="117"/>
      <c r="B30" s="139"/>
      <c r="C30" s="139"/>
      <c r="D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S30" s="117"/>
    </row>
    <row r="31" spans="1:71" s="126" customFormat="1" ht="18" customHeight="1" x14ac:dyDescent="0.25">
      <c r="A31" s="125"/>
      <c r="B31" s="139"/>
      <c r="C31" s="139"/>
      <c r="D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S31" s="125"/>
    </row>
    <row r="32" spans="1:71" s="126" customFormat="1" ht="18" customHeight="1" x14ac:dyDescent="0.25">
      <c r="A32" s="117"/>
      <c r="B32" s="139"/>
      <c r="C32" s="139"/>
      <c r="D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S32" s="117"/>
    </row>
    <row r="33" spans="1:71" s="126" customFormat="1" ht="18" customHeight="1" x14ac:dyDescent="0.25">
      <c r="A33" s="135"/>
      <c r="B33" s="139"/>
      <c r="C33" s="139"/>
      <c r="D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S33" s="135"/>
    </row>
    <row r="34" spans="1:71" s="126" customFormat="1" ht="18" customHeight="1" x14ac:dyDescent="0.25">
      <c r="A34" s="117"/>
      <c r="B34" s="139"/>
      <c r="C34" s="139"/>
      <c r="D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S34" s="117"/>
    </row>
    <row r="35" spans="1:71" s="126" customFormat="1" ht="18" customHeight="1" x14ac:dyDescent="0.25">
      <c r="A35" s="117"/>
      <c r="B35" s="139"/>
      <c r="C35" s="139"/>
      <c r="D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S35" s="117"/>
    </row>
    <row r="36" spans="1:71" s="126" customFormat="1" ht="18" customHeight="1" x14ac:dyDescent="0.25">
      <c r="A36" s="125"/>
      <c r="B36" s="139"/>
      <c r="C36" s="139"/>
      <c r="D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S36" s="125"/>
    </row>
    <row r="37" spans="1:71" s="126" customFormat="1" ht="49.5" customHeight="1" x14ac:dyDescent="0.25">
      <c r="A37" s="117"/>
      <c r="B37" s="139"/>
      <c r="C37" s="139"/>
      <c r="D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S37" s="117"/>
    </row>
    <row r="38" spans="1:71" s="125" customFormat="1" ht="18" customHeight="1" x14ac:dyDescent="0.25">
      <c r="A38" s="117"/>
      <c r="B38" s="139"/>
      <c r="C38" s="139"/>
      <c r="D38" s="139"/>
      <c r="E38" s="126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17"/>
    </row>
    <row r="39" spans="1:71" s="125" customFormat="1" ht="18" customHeight="1" x14ac:dyDescent="0.25">
      <c r="A39" s="117"/>
      <c r="B39" s="139"/>
      <c r="C39" s="139"/>
      <c r="D39" s="139"/>
      <c r="E39" s="126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17"/>
    </row>
    <row r="40" spans="1:71" s="125" customFormat="1" ht="18" customHeight="1" x14ac:dyDescent="0.25">
      <c r="A40" s="117"/>
      <c r="B40" s="139"/>
      <c r="C40" s="139"/>
      <c r="D40" s="139"/>
      <c r="E40" s="126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17"/>
    </row>
    <row r="41" spans="1:71" s="125" customFormat="1" ht="18" customHeight="1" x14ac:dyDescent="0.25">
      <c r="A41" s="117"/>
      <c r="B41" s="139"/>
      <c r="C41" s="139"/>
      <c r="D41" s="139"/>
      <c r="E41" s="126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17"/>
    </row>
    <row r="42" spans="1:71" s="125" customFormat="1" ht="18" customHeight="1" x14ac:dyDescent="0.25">
      <c r="A42" s="117"/>
      <c r="B42" s="139"/>
      <c r="C42" s="139"/>
      <c r="D42" s="139"/>
      <c r="E42" s="126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17"/>
    </row>
    <row r="43" spans="1:71" s="125" customFormat="1" ht="18" customHeight="1" x14ac:dyDescent="0.25">
      <c r="A43" s="117"/>
      <c r="B43" s="139"/>
      <c r="C43" s="139"/>
      <c r="D43" s="139"/>
      <c r="E43" s="126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17"/>
    </row>
    <row r="44" spans="1:71" s="125" customFormat="1" ht="18" customHeight="1" x14ac:dyDescent="0.25">
      <c r="A44" s="117"/>
      <c r="B44" s="139"/>
      <c r="C44" s="139"/>
      <c r="D44" s="139"/>
      <c r="E44" s="126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17"/>
    </row>
    <row r="45" spans="1:71" s="125" customFormat="1" ht="18" customHeight="1" x14ac:dyDescent="0.25">
      <c r="B45" s="139"/>
      <c r="C45" s="139"/>
      <c r="D45" s="139"/>
      <c r="E45" s="126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</row>
    <row r="46" spans="1:71" s="125" customFormat="1" ht="18" customHeight="1" x14ac:dyDescent="0.25">
      <c r="A46" s="117"/>
      <c r="B46" s="139"/>
      <c r="C46" s="139"/>
      <c r="D46" s="139"/>
      <c r="E46" s="126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17"/>
    </row>
    <row r="47" spans="1:71" s="125" customFormat="1" ht="18" customHeight="1" x14ac:dyDescent="0.25">
      <c r="A47" s="117"/>
      <c r="B47" s="139"/>
      <c r="C47" s="139"/>
      <c r="D47" s="139"/>
      <c r="E47" s="126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17"/>
    </row>
    <row r="48" spans="1:71" s="125" customFormat="1" ht="18" customHeight="1" x14ac:dyDescent="0.25">
      <c r="A48" s="117"/>
      <c r="B48" s="139"/>
      <c r="C48" s="139"/>
      <c r="D48" s="139"/>
      <c r="E48" s="126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17"/>
    </row>
    <row r="49" spans="1:71" s="125" customFormat="1" ht="18" customHeight="1" x14ac:dyDescent="0.25">
      <c r="A49" s="117"/>
      <c r="B49" s="139"/>
      <c r="C49" s="139"/>
      <c r="D49" s="139"/>
      <c r="E49" s="126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17"/>
    </row>
  </sheetData>
  <conditionalFormatting sqref="D6:BO6">
    <cfRule type="cellIs" dxfId="0" priority="187" operator="greaterThan">
      <formula>0</formula>
    </cfRule>
  </conditionalFormatting>
  <pageMargins left="0.7" right="0.7" top="0.75" bottom="0.75" header="0" footer="0"/>
  <pageSetup paperSize="8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264 (Mon - Sun)</vt:lpstr>
      <vt:lpstr>'264 (Mon - Sun)'!Print_Area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264</dc:title>
  <dc:subject>TIMETABLE MASTER</dc:subject>
  <dc:creator>Juanita Theron</dc:creator>
  <cp:keywords>KID</cp:keywords>
  <cp:lastModifiedBy>Lynne Arendse-Koyana</cp:lastModifiedBy>
  <dcterms:created xsi:type="dcterms:W3CDTF">2019-08-20T07:51:37Z</dcterms:created>
  <dcterms:modified xsi:type="dcterms:W3CDTF">2026-04-22T12:40:40Z</dcterms:modified>
  <cp:category>2026 05 01</cp:category>
</cp:coreProperties>
</file>